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БТ" sheetId="1" r:id="rId1"/>
  </sheets>
  <definedNames>
    <definedName name="_xlnm.Print_Titles" localSheetId="0">'МБТ'!$15:$17</definedName>
    <definedName name="_xlnm.Print_Area" localSheetId="0">'МБТ'!$B$4:$G$123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<sst xmlns="http://schemas.openxmlformats.org/spreadsheetml/2006/main" count="226" uniqueCount="221">
  <si>
    <t>к решению Тверской городской Думы</t>
  </si>
  <si>
    <t>Наименование дохода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</si>
  <si>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</si>
  <si>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</si>
  <si>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</si>
  <si>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</si>
  <si>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</si>
  <si>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Код классификации доходов</t>
  </si>
  <si>
    <t>Иные межбюджетные трансферты</t>
  </si>
  <si>
    <t>Прочие межбюджетные трансферты, передаваемые бюджетам городских округов</t>
  </si>
  <si>
    <t>(тыс. руб.)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</si>
  <si>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</si>
  <si>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Утверждено
</t>
  </si>
  <si>
    <t>Субвенции бюджетам городских округов на государственную регистрацию актов гражданского состояния</t>
  </si>
  <si>
    <t>Субвенции бюджетам бюджетной системы Российской Федерации</t>
  </si>
  <si>
    <r>
      <t>Прочие субвенции бюджетам городских округов (</t>
    </r>
    <r>
      <rPr>
        <i/>
        <sz val="12"/>
        <rFont val="Times New Roman"/>
        <family val="1"/>
      </rPr>
      <t>субвенции бюджетам на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организациях)</t>
    </r>
  </si>
  <si>
    <r>
      <t>Прочие субвенции бюджетам городских округов (</t>
    </r>
    <r>
      <rPr>
        <i/>
        <sz val="12"/>
        <rFont val="Times New Roman"/>
        <family val="1"/>
      </rPr>
      <t>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  </r>
  </si>
  <si>
    <r>
      <t>Прочие субвенции бюджетам городских округов (</t>
    </r>
    <r>
      <rPr>
        <i/>
        <sz val="12"/>
        <rFont val="Times New Roman"/>
        <family val="1"/>
      </rPr>
  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  </r>
  </si>
  <si>
    <r>
      <t>Прочие межбюджетные трансферты, передаваемые бюджетам городских округов (</t>
    </r>
    <r>
      <rPr>
        <i/>
        <sz val="12"/>
        <rFont val="Times New Roman"/>
        <family val="1"/>
      </rPr>
      <t>на реализацию закона Тверской области «О статусе города Твери - административного центра Тверской области»)</t>
    </r>
  </si>
  <si>
    <t>Субсидии бюджетам бюджетной системы Российской Федерации (межбюджетные субсидии)</t>
  </si>
  <si>
    <r>
      <t>Прочие субвенции бюджетам городских округов</t>
    </r>
    <r>
      <rPr>
        <i/>
        <sz val="12"/>
        <rFont val="Times New Roman"/>
        <family val="1"/>
      </rPr>
      <t xml:space="preserve"> (на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области)</t>
    </r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</si>
  <si>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</si>
  <si>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000 2 02 20000 00 0000 150</t>
  </si>
  <si>
    <t>000 2 02 25520 04 0000 150</t>
  </si>
  <si>
    <t>000 2 02 29999 04 0000 150</t>
  </si>
  <si>
    <t>000 2 02 30000 00 0000 150</t>
  </si>
  <si>
    <t>000 2 02 30029 04 0000 150</t>
  </si>
  <si>
    <t>000 2 02 35120 04 0000 150</t>
  </si>
  <si>
    <t>000 2 02 35930 04 0000 150</t>
  </si>
  <si>
    <t>000 2 02 39999 04 0000 150</t>
  </si>
  <si>
    <t>000 2 02 39999  04 2015 150</t>
  </si>
  <si>
    <t>000 2 02 39999  04 2016 150</t>
  </si>
  <si>
    <t>000 2 02 39999  04 2114 150</t>
  </si>
  <si>
    <t>000 2 02 39999 04 2153 150</t>
  </si>
  <si>
    <t>000 2 02 39999 04 2217 150</t>
  </si>
  <si>
    <t>000 2 02 40000 00 0000 150</t>
  </si>
  <si>
    <t>000 2 02 49999 04 0000 150</t>
  </si>
  <si>
    <t>000 2 02 49999 04 2027 150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</si>
  <si>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</si>
  <si>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000 2 02 20077 04 2187 150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</si>
  <si>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</si>
  <si>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</si>
  <si>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000 2 02 20077 04 0000 150</t>
  </si>
  <si>
    <t>000 2 02 20077 04 2050 150</t>
  </si>
  <si>
    <t xml:space="preserve">
000 2 02 20077 04 2144 150</t>
  </si>
  <si>
    <t>000 2 02 45393 04 0000 150</t>
  </si>
  <si>
    <t>000 2 02 25013 04 0000 150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</si>
  <si>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</si>
  <si>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</si>
  <si>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сокращение доли загрязненных сточных вод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</si>
  <si>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</si>
  <si>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000 2 02 25497 04 0000 150</t>
  </si>
  <si>
    <t>000 2 02 29999 04 2071 150</t>
  </si>
  <si>
    <t>000 2 02 29999 04 2207 150</t>
  </si>
  <si>
    <r>
      <t>Прочие субсидии бюджетам городских округов (</t>
    </r>
    <r>
      <rPr>
        <i/>
        <sz val="12"/>
        <rFont val="Times New Roman"/>
        <family val="1"/>
      </rPr>
      <t>на повышение заработной платы педагогическим работникам муниципальных организаций дополнительного образования)</t>
    </r>
  </si>
  <si>
    <t>000 2 02 29999 04 2208 150</t>
  </si>
  <si>
    <t>Межбюджетные трансферты, передаваемые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</si>
  <si>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000 2 02 45418 04 0000 150</t>
  </si>
  <si>
    <t>000 2 02 29999 04 2222 150</t>
  </si>
  <si>
    <t>000 2 02 25555 04 0000 150</t>
  </si>
  <si>
    <t>000 2 02 29999 04 2190 150</t>
  </si>
  <si>
    <t>000 2 02 25159 04 0000 150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</si>
  <si>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</si>
  <si>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Прочие субсидии бюджетам городских округов</t>
    </r>
    <r>
      <rPr>
        <i/>
        <sz val="12"/>
        <rFont val="Times New Roman"/>
        <family val="1"/>
      </rPr>
      <t xml:space="preserve"> (на повышение заработной платы работникам муниципальных учреждений культуры Тверской области)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</si>
  <si>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укрепление материально-технической базы муниципальных дошкольных образовательных организаций)</t>
    </r>
  </si>
  <si>
    <t>000 2 02 29999 04 2189 150</t>
  </si>
  <si>
    <t>000 2 02 29999 04 2191 150</t>
  </si>
  <si>
    <r>
      <t>Прочие субсидии бюджетам городских округов (</t>
    </r>
    <r>
      <rPr>
        <i/>
        <sz val="12"/>
        <rFont val="Times New Roman"/>
        <family val="1"/>
      </rPr>
      <t>на укрепление материально-технической базы муниципальных организаций отдыха и оздоровления детей)</t>
    </r>
  </si>
  <si>
    <r>
      <t>000 2 02 29999 04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2200 150</t>
    </r>
  </si>
  <si>
    <r>
      <t>Прочие субсидии бюджетам городских округов (</t>
    </r>
    <r>
      <rPr>
        <i/>
        <sz val="12"/>
        <rFont val="Times New Roman"/>
        <family val="1"/>
      </rPr>
      <t>на проведение капитального ремонта и приобретение оборудования в целях обеспечения односменного режима обучения в общеобразовательных организациях)</t>
    </r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</si>
  <si>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</si>
  <si>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</si>
  <si>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000 2 02 35303 04 0000 150</t>
  </si>
  <si>
    <t>Субсидии бюджетам городских округов на реализацию программ формирования современной городской среды</t>
  </si>
  <si>
    <t>000 2 02 49999 04 9000 150</t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</si>
  <si>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от депутатов Законодательного Собрания Тверской области)</t>
    </r>
  </si>
  <si>
    <t>000 2 02 29999 04 2075 150</t>
  </si>
  <si>
    <t>000 2 02 29999 04 2045 150</t>
  </si>
  <si>
    <t>000 2 02 49999 04 2164 150</t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</si>
  <si>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мероприятий по обращениям, поступающим к депутатам Законодательного Собрания Тверской области)</t>
    </r>
  </si>
  <si>
    <r>
      <t>000 2 02 29999 04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2206 150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</si>
  <si>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проведение капитального ремонта объектов теплоэнергетических комплексов муниципальных образований Тверской области)</t>
    </r>
  </si>
  <si>
    <t>000 2 02 49999 04 7483 150</t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</si>
  <si>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обеспечение мероприятий по переселению граждан из аварийного жилищного фонда за счет средств государственной корпорации – Фонда содействия реформированию жилищно-коммунального хозяйства)</t>
    </r>
  </si>
  <si>
    <t>000 2 02 49999 04 7484 150</t>
  </si>
  <si>
    <r>
      <t>Прочие межбюджетные трансферты, передаваемые бюджетам городских округов</t>
    </r>
    <r>
      <rPr>
        <i/>
        <sz val="12"/>
        <rFont val="Times New Roman"/>
        <family val="1"/>
      </rPr>
      <t xml:space="preserve"> (на обеспечение мероприятий по переселению граждан из аварийного жилищного фонда за счет областного бюджета Тверской области с привлечением средств государственной корпорации – Фонда содействия реформированию жилищно-коммунального хозяйства)</t>
    </r>
  </si>
  <si>
    <t>000 2 02 49999 04 2050 150</t>
  </si>
  <si>
    <t>000 2 02  27384  04 0000 150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</si>
  <si>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</si>
  <si>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000 2 02 15002 04 0000 150</t>
  </si>
  <si>
    <t>00 2 02 15002 04 0000 150</t>
  </si>
  <si>
    <t>на 2024 год</t>
  </si>
  <si>
    <t>000 2 02 35485 04 0000 150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</si>
  <si>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</si>
  <si>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Дотации бюджетам бюджетной системы Российской Федерации</t>
  </si>
  <si>
    <t>Дотации бюджетам городской округов на поддержку мер по обеспечению сбалансированности бюджетов</t>
  </si>
  <si>
    <t>000 2 02 25418 04 0000 150</t>
  </si>
  <si>
    <t>000 2 02 25511 04 0000 150</t>
  </si>
  <si>
    <t>000 2 02 25021 04 0000 150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</si>
  <si>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</si>
  <si>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</si>
  <si>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проведение комплексных кадастровых работ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</si>
  <si>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</si>
  <si>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</si>
  <si>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000 2 02 29999 04 2241 150</t>
  </si>
  <si>
    <t>000 2 02 29999 04 2209 150</t>
  </si>
  <si>
    <t>000 2 02 49999 04 8000 150</t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</si>
  <si>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образовательных проектов в рамках поддержки школьных инициатив Тверской области)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</si>
  <si>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мероприятий по модернизации школьных систем образования за счет средств областного бюджета)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</si>
  <si>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укрепление материально-технической базы муниципальных общеобразовательных организаций)</t>
    </r>
  </si>
  <si>
    <r>
      <t xml:space="preserve">Субсидии бюджетам городских округов на софинансирование капитальных вложений в объекты муниципальной собственности  </t>
    </r>
    <r>
      <rPr>
        <i/>
        <sz val="12"/>
        <rFont val="Times New Roman"/>
        <family val="1"/>
      </rPr>
      <t>(на строительство, реконструкцию муниципальных объектов дошкольного образования)</t>
    </r>
  </si>
  <si>
    <r>
      <t>Субсидии бюджетам городских округов на софинансирование капитальных вложений в объекты муниципальной собственности  (</t>
    </r>
    <r>
      <rPr>
        <i/>
        <sz val="12"/>
        <rFont val="Times New Roman"/>
        <family val="1"/>
      </rPr>
      <t>на строительство, реконструкцию муниципальных объектов общего образования)</t>
    </r>
  </si>
  <si>
    <r>
      <t>Субсидии бюджетам городских округов на реализацию мероприятий по обеспечению жильем молодых семей</t>
    </r>
    <r>
      <rPr>
        <i/>
        <sz val="12"/>
        <rFont val="Times New Roman"/>
        <family val="1"/>
      </rPr>
      <t xml:space="preserve">  </t>
    </r>
  </si>
  <si>
    <r>
      <t>Прочие субсидии бюджетам городских округов</t>
    </r>
    <r>
      <rPr>
        <i/>
        <sz val="12"/>
        <rFont val="Times New Roman"/>
        <family val="1"/>
      </rPr>
      <t xml:space="preserve"> (на приобретение жилых помещений для малоимущих многодетных семей, нуждающихся в жилых помещениях)</t>
    </r>
  </si>
  <si>
    <r>
      <t>Прочие субсидии бюджетам городских округов  (</t>
    </r>
    <r>
      <rPr>
        <i/>
        <sz val="12"/>
        <rFont val="Times New Roman"/>
        <family val="1"/>
      </rPr>
      <t>на организацию отдыха детей в каникулярное время)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</si>
  <si>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приобретение и установку плоскостных спортивных сооружений и оборудования на плоскостные спортивные сооружения на территории Тверской области)</t>
    </r>
  </si>
  <si>
    <r>
      <t>Прочие субсидии бюджетам городских округов</t>
    </r>
    <r>
      <rPr>
        <i/>
        <sz val="12"/>
        <rFont val="Times New Roman"/>
        <family val="1"/>
      </rPr>
      <t xml:space="preserve"> (на укрепление материально-технической базы муниципальных спортивных школ)</t>
    </r>
  </si>
  <si>
    <r>
      <t>Прочие субсидии бюджетам городских округов (</t>
    </r>
    <r>
      <rPr>
        <i/>
        <sz val="12"/>
        <rFont val="Times New Roman"/>
        <family val="1"/>
      </rPr>
      <t>на обеспечение жильем молодых семей без привлечения средств федерального бюджета)</t>
    </r>
  </si>
  <si>
    <t>*</t>
  </si>
  <si>
    <r>
      <t xml:space="preserve">Субсидии бюджетам городских округов на софинансирование капитальных вложений в объекты муниципальной собственности  </t>
    </r>
    <r>
      <rPr>
        <i/>
        <sz val="12"/>
        <rFont val="Times New Roman"/>
        <family val="1"/>
      </rPr>
      <t xml:space="preserve">(на реализацию закона Тверской области  от 16.02.2009 №7-ЗО «О статусе города Тверской области, удостоенного почетного знания Российской Федерации «Город воинской славы») </t>
    </r>
  </si>
  <si>
    <t>Прочие субсидии бюджетам городских округов</t>
  </si>
  <si>
    <t>000 2 02 29999 04 2050 150</t>
  </si>
  <si>
    <r>
      <t>Прочие субсидии бюджетам городских округов (</t>
    </r>
    <r>
      <rPr>
        <i/>
        <sz val="12"/>
        <rFont val="Times New Roman"/>
        <family val="1"/>
      </rPr>
      <t>на реализацию закона Тверской области от 16.02.2009 №7-ЗО «О статусе города Тверской области, удостоенного почетного звания Российской Федерации «Город воинской Славы»)</t>
    </r>
  </si>
  <si>
    <t>000 2 02 29999 04 2243 150</t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</si>
  <si>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оснащение муниципальных дошкольных образовательных организаций уличными игровыми комплексами  за счет средств областного бюджета)</t>
    </r>
  </si>
  <si>
    <r>
      <t>Прочие межбюджетные трансферты, передаваемые бюджетам городских округов (</t>
    </r>
    <r>
      <rPr>
        <i/>
        <sz val="12"/>
        <rFont val="Times New Roman"/>
        <family val="1"/>
      </rPr>
      <t>на реализацию закона Тверской области  от 16.02.2009 №7-ЗО «О статусе города Тверской области, удостоенного почетного знания Российской Федерации «Город воинской славы»)</t>
    </r>
  </si>
  <si>
    <t>000 2 02 49999 04 2233 150</t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</si>
  <si>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приобретение и установку детских игровых комплексов)</t>
    </r>
  </si>
  <si>
    <t>на 2025 год</t>
  </si>
  <si>
    <t>».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</si>
  <si>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</si>
  <si>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</si>
  <si>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000 2 02 25519 04 0000 150</t>
  </si>
  <si>
    <t>Субсидия бюджетам городских округов на поддержку отрасли культуры</t>
  </si>
  <si>
    <t>000 2 02 25333 04 0000 150</t>
  </si>
  <si>
    <t>Субсидии бюджетам городских округов на поддержку региональных программ по проектированию туристского кода центра города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</si>
  <si>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</si>
  <si>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000 2 02 35179 04 0000 150</t>
  </si>
  <si>
    <t>Безвозмездные поступления в бюджет города Твери на 2024 год  
и на плановый период 2025 и 2026 годов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</si>
  <si>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</si>
  <si>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финансовое обеспечение дорожной деятельности</t>
  </si>
  <si>
    <t>Приложение 2</t>
  </si>
  <si>
    <r>
      <t>Прочие субвенции бюджетам городских округов (</t>
    </r>
    <r>
      <rPr>
        <i/>
        <sz val="12"/>
        <rFont val="Times New Roman"/>
        <family val="1"/>
      </rPr>
      <t>субвенции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прав)</t>
    </r>
  </si>
  <si>
    <t>от 22.12.2023 № 297</t>
  </si>
  <si>
    <t>«Приложение 2</t>
  </si>
  <si>
    <t>000 2 02 29999 04 2252 150</t>
  </si>
  <si>
    <t>000 2 02 29999 04 2253 150</t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</si>
  <si>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поддержку обустройства мест массового отдыха населения (городских парков))</t>
    </r>
  </si>
  <si>
    <t>000 2 02 29999 04 9000 150</t>
  </si>
  <si>
    <r>
      <t>Прочие субсидии бюджетам городских округов</t>
    </r>
    <r>
      <rPr>
        <i/>
        <sz val="12"/>
        <rFont val="Times New Roman"/>
        <family val="1"/>
      </rPr>
      <t xml:space="preserve"> (на реализацию программ по поддержке местных инициатив)</t>
    </r>
  </si>
  <si>
    <t>000 2 02 29999 04 9041 150</t>
  </si>
  <si>
    <t>000 2 02 29999 04 9042 150</t>
  </si>
  <si>
    <t>000 2 02 29999 04 9043 150</t>
  </si>
  <si>
    <t>000 2 02 29999 04 9044 150</t>
  </si>
  <si>
    <t>000 2 02 29999 04 9045 150</t>
  </si>
  <si>
    <t>000 2 02 29999 04 9046 150</t>
  </si>
  <si>
    <t>000 2 02 29999 04 9054 150</t>
  </si>
  <si>
    <t>000 2 02 29999 04 9053 150</t>
  </si>
  <si>
    <t>000 2 02 29999 04 9052 150</t>
  </si>
  <si>
    <t>000 2 02 29999 04 9051 150</t>
  </si>
  <si>
    <t>000 2 02 29999 04 9050 150</t>
  </si>
  <si>
    <t>000 2 02 29999 04 9049 150</t>
  </si>
  <si>
    <t>000 2 02 29999 04 9048 150</t>
  </si>
  <si>
    <t>000 2 02 29999 04 9047 150</t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</si>
  <si>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«Устройство ограждения части придомовой территории жилого дома, расположенного по адресу: г. Тверь, пр-т Комсомольский, д. 14, на земельном участке с кадастровым номером 69:40:0100274:41»)</t>
    </r>
  </si>
  <si>
    <t>000 2 02 49999 04 9042 150</t>
  </si>
  <si>
    <t>000 2 02 49999 04 9043 150</t>
  </si>
  <si>
    <t>000 2 02 49999 04 9044 150</t>
  </si>
  <si>
    <t>000 2 02 49999 04 9045 150</t>
  </si>
  <si>
    <t>000 2 02 49999 04 9046 150</t>
  </si>
  <si>
    <t>000 2 02 49999 04 9049 150</t>
  </si>
  <si>
    <t>000 2 02 49999 04 9050 150</t>
  </si>
  <si>
    <t>000 2 02 49999 04 9051 150</t>
  </si>
  <si>
    <t>000 2 02 49999 04 9052 150</t>
  </si>
  <si>
    <t>000 2 02 49999 04 9053 150</t>
  </si>
  <si>
    <t>000 2 02 49999 04 9054 150</t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</si>
  <si>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«Благоустройство придомовой территории по адресу пос. Химинститута, д.24 в г. Твери Тверской области»)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</si>
  <si>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«Благоустройство дворовой территории многоквартирного дома, расположенного по адресу: г. Тверь, ул. 15 лет Октября, дом 48/15 (1 этап)»)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</si>
  <si>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«Благоустройство дворовой территории многоквартирного дома, расположенного по адресу: г. Тверь, ул. 15 лет Октября, дом 48/15 (2 этап)»)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</si>
  <si>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«Ремонт дворовой территории по адресу: Тверская обл., г. Тверь, ул. Можайского, д. 89»)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</si>
  <si>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«Ремонт проезда к дворовой территории по адресу пос. Химинститута, д. 28 в г. Твери Тверской области»)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</si>
  <si>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«Благоустройство придомовой территории дома 2 корпус 1 по ул. Б. Полевого в Твери»)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</si>
  <si>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«Благоустройство придомовой территории МКД, расположенного по улице Бориса Полевого, дом 2, корп. 2»)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</si>
  <si>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«Ремонт (замена) асфальтобетонного покрытия внутренних проездов и пешеходных зон по адресу: г. Тверь, ул. 1-я Суворова, д.7, 9, 11 (1 этап строительства)»)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</si>
  <si>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«Ремонт (замена) асфальтобетонного покрытия внутренних проездов и пешеходных зон по адресу: г. Тверь, ул. 1-я Суворова, д.7, 9, 11 (2, 3 этап строительства)»)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</si>
  <si>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«Благоустройство дворовой территории многоквартирного дома по адресу: г. Тверь, ул. Склизкова, д. 10»)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</si>
  <si>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«Благоустройство дворовой территории дома по ул. Симеоновская, 30»)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</si>
  <si>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«Ремонт дворовой территории по адресу: Тверская обл., г. Тверь, проспект Чайковского, д. 98»)</t>
    </r>
  </si>
  <si>
    <r>
      <t xml:space="preserve">Прочие субсидии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«Устройство многофункциональной спортивной площадки на территории МБОУ СШ №36 по адресу: г.Тверь, Волоколамский проспект д. 10»)</t>
    </r>
  </si>
  <si>
    <r>
      <t>Прочие межбюджетные трансферты, передаваемые бюджетам городских округов</t>
    </r>
    <r>
      <rPr>
        <i/>
        <sz val="12"/>
        <rFont val="Times New Roman"/>
        <family val="1"/>
      </rPr>
      <t xml:space="preserve"> (на реализацию программ по поддержке местных инициатив от депутатов Законодательного Собрания Тверской области по проекту «Благоустройство придомовой территории по адресу пос. Химинститута, д.24 в г. Твери Тверской области»</t>
    </r>
    <r>
      <rPr>
        <sz val="12"/>
        <rFont val="Times New Roman"/>
        <family val="1"/>
      </rPr>
      <t>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</si>
  <si>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от депутатов Законодательного Собрания Тверской области  по проекту «Благоустройство дворовой территории многоквартирного дома, расположенного по адресу: г. Тверь, ул. 15 лет Октября, дом 48/15 (1 этап)»)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</si>
  <si>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от депутатов Законодательного Собрания Тверской области по проекту «Благоустройство дворовой территории многоквартирного дома, расположенного по адресу: г. Тверь, ул. 15 лет Октября, дом 48/15 (2 этап)»)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</si>
  <si>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от депутатов Законодательного Собрания Тверской области по проекту «Ремонт дворовой территории по адресу: Тверская обл., г. Тверь, ул. Можайского, д. 89»)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</si>
  <si>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от депутатов Законодательного Собрания Тверской области по проекту «Ремонт проезда к дворовой территории по адресу пос. Химинститута, д. 28 в г. Твери Тверской области»)</t>
    </r>
  </si>
  <si>
    <r>
      <t xml:space="preserve">Прочие межбюджетные трансферты, передаваемые бюджетам городских округов  </t>
    </r>
    <r>
      <rPr>
        <i/>
        <sz val="12"/>
        <rFont val="Times New Roman"/>
        <family val="1"/>
      </rPr>
      <t>(на реализацию программ по поддержке местных инициатив по проекту «Благоустройство дворовой территории дома по ул. Симеоновская, 30»)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</si>
  <si>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от депутатов Законодательного Собрания Тверской области по проекту «Ремонт (замена) асфальтобетонного покрытия внутренних проездов и пешеходных зон по адресу: г. Тверь, ул. 1-я Суворова, д.7, 9, 11 (1 этап строительства)»)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</si>
  <si>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от депутатов Законодательного Собрания Тверской области по проекту «Ремонт (замена) асфальтобетонного покрытия внутренних проездов и пешеходных зон по адресу: г. Тверь, ул. 1-я Суворова, д.7, 9, 11 (2, 3 этап строительства)»)</t>
    </r>
  </si>
  <si>
    <r>
      <t xml:space="preserve">Прочие межбюджетные трансферты, передаваемые бюджетам городских округов  </t>
    </r>
    <r>
      <rPr>
        <i/>
        <sz val="12"/>
        <rFont val="Times New Roman"/>
        <family val="1"/>
      </rPr>
      <t>(на реализацию программ по поддержке местных инициатив от депутатов Законодательного Собрания Тверской области по проекту «Благоустройство дворовой территории многоквартирного дома по адресу: г. Тверь, ул. Склизкова, д. 10»)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</si>
  <si>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программ по поддержке местных инициатив от депутатов Законодательного Собрания Тверской области по проекту «Ремонт дворовой территории по адресу: Тверская обл., г. Тверь, проспект Чайковского, д. 98»)</t>
    </r>
  </si>
  <si>
    <r>
      <t xml:space="preserve">Прочие межбюджетные трансферты, передаваемые бюджетам городских округов  </t>
    </r>
    <r>
      <rPr>
        <i/>
        <sz val="12"/>
        <rFont val="Times New Roman"/>
        <family val="1"/>
      </rPr>
      <t>(на реализацию программ по поддержке местных инициатив от депутатов Законодательного Собрания Тверской области по проекту «Устройство многофункциональной спортивной площадки на территории МБОУ СШ №36 по адресу: г.Тверь, Волоколамский проспект д. 10»)</t>
    </r>
  </si>
  <si>
    <t>от  ____.____.2024 № ______</t>
  </si>
  <si>
    <t>на 2026 год</t>
  </si>
  <si>
    <t>Прочие межбюджетные трансферты, передаваемые бюджетам городских округов (на реализацию образовательных проектов в рамках поддержки школьных инициатив Тверской области по проекту «Медиаконтент и электронное расписание» в МОУ СОШ № 51)</t>
  </si>
  <si>
    <t>000 2 02 49999 04 8001 150</t>
  </si>
  <si>
    <t>000 2 02 49999 04 8002 150</t>
  </si>
  <si>
    <t>000 2 02 49999 04 8003 150</t>
  </si>
  <si>
    <t>000 2 02 49999 04 8004 150</t>
  </si>
  <si>
    <t>000 2 02 49999 04 8005 150</t>
  </si>
  <si>
    <t>000 2 02 49999 04 8006 150</t>
  </si>
  <si>
    <t>000 2 02 49999 04 8007 150</t>
  </si>
  <si>
    <t>000 2 02 49999 04 8008 150</t>
  </si>
  <si>
    <t>000 2 02 49999 04 8009 150</t>
  </si>
  <si>
    <r>
      <t>Прочие субсидии бюджетам городских округов (</t>
    </r>
    <r>
      <rPr>
        <i/>
        <sz val="11"/>
        <rFont val="Times New Roman"/>
        <family val="1"/>
      </rPr>
      <t>на благоустройство дворовых и общественных территорий</t>
    </r>
    <r>
      <rPr>
        <sz val="11"/>
        <rFont val="Times New Roman"/>
        <family val="1"/>
      </rPr>
      <t>)</t>
    </r>
  </si>
  <si>
    <r>
      <t>Прочие межбюджетные трансферты, передаваемые бюджетам городских округов</t>
    </r>
    <r>
      <rPr>
        <i/>
        <sz val="12"/>
        <rFont val="Times New Roman"/>
        <family val="1"/>
      </rPr>
      <t xml:space="preserve"> (на реализацию образовательных проектов в рамках поддержки школьных инициатив Тверской области по проекту «Скалодром» в МОУ СОШ № 40)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</si>
  <si>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образовательных проектов в рамках поддержки школьных инициатив Тверской области по проекту «Создание развивающего образовательного пространства «Умная рекреация» в МБОУ СШ № 53)</t>
    </r>
  </si>
  <si>
    <r>
      <t>Прочие межбюджетные трансферты, передаваемые бюджетам городских округов</t>
    </r>
    <r>
      <rPr>
        <i/>
        <sz val="12"/>
        <rFont val="Times New Roman"/>
        <family val="1"/>
      </rPr>
      <t xml:space="preserve"> (на реализацию образовательных проектов в рамках поддержки школьных инициатив Тверской области по проекту «Трансформируемая многофункциональная образовательная креативно-развивающаяся школьная среда «Наш мир» в МБОУ СШ № 9)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</si>
  <si>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образовательных проектов в рамках поддержки школьных инициатив Тверской области по проекту «Центр предпрофильной подготовки «Умникум» в МОУ «Тверская гимназия № 8»)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</si>
  <si>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образовательных проектов в рамках поддержки школьных инициатив Тверской области по проекту «Создание мультимедийного центра военно-патриотического воспитания «Судьба  и Родина едины» в МОУ «Тверской лицей»)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</si>
  <si>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образовательных проектов в рамках поддержки школьных инициатив Тверской области по проекту «Юнармейская комната (штаб объединенного многопрофильного отряда «Луч» в МОУ СОШ № 29)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</si>
  <si>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образовательных проектов в рамках поддержки школьных инициатив Тверской области по проекту «Медиалаборатория «Твой дебют» в МОУ СОШ № 43)</t>
    </r>
  </si>
  <si>
    <r>
      <t xml:space="preserve">Прочие межбюджетные трансферты, передаваемые бюджетам городских округов </t>
    </r>
    <r>
      <rPr>
        <i/>
        <sz val="12"/>
        <rFont val="Times New Roman"/>
        <family val="1"/>
      </rPr>
      <t>(на реализацию образовательных проектов в рамках поддержки школьных инициатив Тверской области по проекту «Тренировочная площадка для развития уличных видов спорта» в МОУ СОШ № 24)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</si>
</sst>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000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4"/>
      <color indexed="60"/>
      <name val="Calibri"/>
      <family val="2"/>
    </font>
    <font>
      <u val="single"/>
      <sz val="11"/>
      <color indexed="6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sz val="14"/>
      <color rgb="FFC00000"/>
      <name val="Times New Roman"/>
      <family val="1"/>
    </font>
    <font>
      <sz val="14"/>
      <color rgb="FFC00000"/>
      <name val="Calibri"/>
      <family val="2"/>
    </font>
    <font>
      <u val="single"/>
      <sz val="11"/>
      <color rgb="FFC0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right" wrapText="1"/>
    </xf>
    <xf numFmtId="0" fontId="30" fillId="0" borderId="0" xfId="0" applyFont="1" applyAlignment="1">
      <alignment/>
    </xf>
    <xf numFmtId="172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72" fontId="4" fillId="0" borderId="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justify" wrapText="1"/>
    </xf>
    <xf numFmtId="172" fontId="4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7" fillId="0" borderId="0" xfId="0" applyFont="1" applyBorder="1" applyAlignment="1">
      <alignment horizontal="right" wrapText="1"/>
    </xf>
    <xf numFmtId="0" fontId="6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70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horizontal="center" wrapText="1"/>
    </xf>
    <xf numFmtId="172" fontId="69" fillId="0" borderId="0" xfId="0" applyNumberFormat="1" applyFont="1" applyBorder="1" applyAlignment="1">
      <alignment horizontal="center" wrapText="1"/>
    </xf>
    <xf numFmtId="172" fontId="67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172" fontId="69" fillId="0" borderId="0" xfId="0" applyNumberFormat="1" applyFont="1" applyBorder="1" applyAlignment="1">
      <alignment wrapText="1"/>
    </xf>
    <xf numFmtId="0" fontId="72" fillId="0" borderId="0" xfId="0" applyFont="1" applyBorder="1" applyAlignment="1">
      <alignment horizontal="center" vertical="center"/>
    </xf>
    <xf numFmtId="172" fontId="73" fillId="0" borderId="0" xfId="0" applyNumberFormat="1" applyFont="1" applyFill="1" applyBorder="1" applyAlignment="1">
      <alignment horizontal="right" wrapText="1"/>
    </xf>
    <xf numFmtId="49" fontId="67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4" fontId="7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67" fillId="0" borderId="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14" fontId="74" fillId="0" borderId="0" xfId="0" applyNumberFormat="1" applyFont="1" applyBorder="1" applyAlignment="1">
      <alignment horizontal="center"/>
    </xf>
    <xf numFmtId="172" fontId="77" fillId="0" borderId="0" xfId="0" applyNumberFormat="1" applyFont="1" applyBorder="1" applyAlignment="1">
      <alignment horizontal="right" wrapText="1"/>
    </xf>
    <xf numFmtId="0" fontId="2" fillId="35" borderId="10" xfId="0" applyFont="1" applyFill="1" applyBorder="1" applyAlignment="1">
      <alignment horizontal="left" wrapText="1"/>
    </xf>
    <xf numFmtId="0" fontId="7" fillId="0" borderId="0" xfId="0" applyFont="1" applyAlignment="1">
      <alignment horizontal="justify"/>
    </xf>
    <xf numFmtId="0" fontId="3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0" fillId="0" borderId="0" xfId="0" applyFont="1" applyAlignment="1">
      <alignment/>
    </xf>
    <xf numFmtId="0" fontId="78" fillId="0" borderId="0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23"/>
  <sheetViews>
    <sheetView tabSelected="1" view="pageBreakPreview" zoomScale="115" zoomScaleNormal="80" zoomScaleSheetLayoutView="115" zoomScalePageLayoutView="0" workbookViewId="0" topLeftCell="B119">
      <selection activeCell="L20" sqref="L20"/>
    </sheetView>
  </sheetViews>
  <sheetFormatPr defaultColWidth="9.140625" defaultRowHeight="15"/>
  <cols>
    <col min="1" max="1" width="12.8515625" style="0" customWidth="1"/>
    <col min="2" max="2" width="29.57421875" style="17" customWidth="1"/>
    <col min="3" max="3" width="60.421875" style="15" customWidth="1"/>
    <col min="4" max="4" width="16.28125" style="6" customWidth="1"/>
    <col min="5" max="5" width="15.7109375" style="6" customWidth="1"/>
    <col min="6" max="6" width="14.28125" style="6" customWidth="1"/>
    <col min="7" max="7" width="3.00390625" style="6" customWidth="1"/>
    <col min="8" max="8" width="4.28125" style="30" customWidth="1"/>
    <col min="9" max="9" width="13.8515625" style="55" customWidth="1"/>
    <col min="10" max="10" width="15.7109375" style="30" customWidth="1"/>
    <col min="11" max="11" width="14.140625" style="30" customWidth="1"/>
    <col min="12" max="12" width="12.7109375" style="30" customWidth="1"/>
    <col min="13" max="15" width="9.140625" style="30" customWidth="1"/>
  </cols>
  <sheetData>
    <row r="1" ht="18.75" hidden="1"/>
    <row r="2" ht="18.75" hidden="1"/>
    <row r="3" ht="18.75" hidden="1"/>
    <row r="4" spans="2:15" s="1" customFormat="1" ht="18.75">
      <c r="B4" s="17"/>
      <c r="C4" s="70" t="s">
        <v>141</v>
      </c>
      <c r="D4" s="71"/>
      <c r="E4" s="71"/>
      <c r="F4" s="71"/>
      <c r="G4" s="14"/>
      <c r="H4" s="31"/>
      <c r="I4" s="52"/>
      <c r="J4" s="31"/>
      <c r="K4" s="31"/>
      <c r="L4" s="31"/>
      <c r="M4" s="31"/>
      <c r="N4" s="31"/>
      <c r="O4" s="31"/>
    </row>
    <row r="5" spans="2:15" s="1" customFormat="1" ht="18.75">
      <c r="B5" s="17"/>
      <c r="C5" s="70" t="s">
        <v>0</v>
      </c>
      <c r="D5" s="71"/>
      <c r="E5" s="71"/>
      <c r="F5" s="71"/>
      <c r="G5" s="14"/>
      <c r="H5" s="31"/>
      <c r="I5" s="52"/>
      <c r="J5" s="31"/>
      <c r="K5" s="31"/>
      <c r="L5" s="31"/>
      <c r="M5" s="31"/>
      <c r="N5" s="31"/>
      <c r="O5" s="31"/>
    </row>
    <row r="6" spans="2:15" s="1" customFormat="1" ht="18.75">
      <c r="B6" s="17"/>
      <c r="C6" s="70" t="s">
        <v>200</v>
      </c>
      <c r="D6" s="71"/>
      <c r="E6" s="71"/>
      <c r="F6" s="71"/>
      <c r="G6" s="14"/>
      <c r="H6" s="31"/>
      <c r="I6" s="60"/>
      <c r="J6" s="31"/>
      <c r="K6" s="31"/>
      <c r="L6" s="31"/>
      <c r="M6" s="31"/>
      <c r="N6" s="31"/>
      <c r="O6" s="31"/>
    </row>
    <row r="8" spans="2:15" s="1" customFormat="1" ht="18.75">
      <c r="B8" s="17"/>
      <c r="C8" s="70" t="s">
        <v>144</v>
      </c>
      <c r="D8" s="71"/>
      <c r="E8" s="71"/>
      <c r="F8" s="71"/>
      <c r="G8" s="14"/>
      <c r="H8" s="31"/>
      <c r="I8" s="52"/>
      <c r="J8" s="31"/>
      <c r="K8" s="31"/>
      <c r="L8" s="31"/>
      <c r="M8" s="31"/>
      <c r="N8" s="31"/>
      <c r="O8" s="31"/>
    </row>
    <row r="9" spans="2:15" s="1" customFormat="1" ht="18.75">
      <c r="B9" s="17"/>
      <c r="C9" s="70" t="s">
        <v>0</v>
      </c>
      <c r="D9" s="71"/>
      <c r="E9" s="71"/>
      <c r="F9" s="71"/>
      <c r="G9" s="14"/>
      <c r="H9" s="31"/>
      <c r="I9" s="52"/>
      <c r="J9" s="31"/>
      <c r="K9" s="31"/>
      <c r="L9" s="31"/>
      <c r="M9" s="31"/>
      <c r="N9" s="31"/>
      <c r="O9" s="31"/>
    </row>
    <row r="10" spans="2:15" s="1" customFormat="1" ht="18.75">
      <c r="B10" s="17"/>
      <c r="C10" s="70" t="s">
        <v>143</v>
      </c>
      <c r="D10" s="71"/>
      <c r="E10" s="71"/>
      <c r="F10" s="71"/>
      <c r="G10" s="14"/>
      <c r="H10" s="31"/>
      <c r="I10" s="60"/>
      <c r="J10" s="31"/>
      <c r="K10" s="31"/>
      <c r="L10" s="31"/>
      <c r="M10" s="31"/>
      <c r="N10" s="31"/>
      <c r="O10" s="31"/>
    </row>
    <row r="11" ht="12" customHeight="1"/>
    <row r="12" spans="2:15" s="1" customFormat="1" ht="36.75" customHeight="1">
      <c r="B12" s="74" t="s">
        <v>138</v>
      </c>
      <c r="C12" s="75"/>
      <c r="D12" s="71"/>
      <c r="E12" s="71"/>
      <c r="F12" s="71"/>
      <c r="G12" s="14"/>
      <c r="H12" s="31"/>
      <c r="I12" s="52"/>
      <c r="J12" s="31"/>
      <c r="K12" s="31"/>
      <c r="L12" s="31"/>
      <c r="M12" s="31"/>
      <c r="N12" s="31"/>
      <c r="O12" s="31"/>
    </row>
    <row r="13" spans="2:15" s="1" customFormat="1" ht="12" customHeight="1">
      <c r="B13" s="76"/>
      <c r="C13" s="75"/>
      <c r="D13" s="71"/>
      <c r="E13" s="64"/>
      <c r="F13" s="14"/>
      <c r="G13" s="14"/>
      <c r="H13" s="31"/>
      <c r="I13" s="52"/>
      <c r="J13" s="31"/>
      <c r="K13" s="31"/>
      <c r="L13" s="31"/>
      <c r="M13" s="31"/>
      <c r="N13" s="31"/>
      <c r="O13" s="31"/>
    </row>
    <row r="14" spans="5:8" ht="17.25" customHeight="1">
      <c r="E14" s="25"/>
      <c r="F14" s="17" t="s">
        <v>10</v>
      </c>
      <c r="H14" s="45"/>
    </row>
    <row r="15" spans="2:15" s="2" customFormat="1" ht="25.5" customHeight="1">
      <c r="B15" s="65" t="s">
        <v>7</v>
      </c>
      <c r="C15" s="65" t="s">
        <v>1</v>
      </c>
      <c r="D15" s="68" t="s">
        <v>12</v>
      </c>
      <c r="E15" s="69"/>
      <c r="F15" s="69"/>
      <c r="G15" s="16"/>
      <c r="H15" s="32"/>
      <c r="I15" s="47"/>
      <c r="J15" s="47"/>
      <c r="K15" s="47"/>
      <c r="L15" s="32"/>
      <c r="M15" s="32"/>
      <c r="N15" s="32"/>
      <c r="O15" s="32"/>
    </row>
    <row r="16" spans="2:15" s="2" customFormat="1" ht="6.75" customHeight="1">
      <c r="B16" s="66"/>
      <c r="C16" s="66"/>
      <c r="D16" s="69"/>
      <c r="E16" s="69"/>
      <c r="F16" s="69"/>
      <c r="G16" s="16"/>
      <c r="H16" s="33"/>
      <c r="I16" s="47"/>
      <c r="J16" s="33"/>
      <c r="K16" s="33"/>
      <c r="L16" s="33"/>
      <c r="M16" s="33"/>
      <c r="N16" s="32"/>
      <c r="O16" s="32"/>
    </row>
    <row r="17" spans="2:15" s="2" customFormat="1" ht="20.25" customHeight="1">
      <c r="B17" s="77"/>
      <c r="C17" s="67"/>
      <c r="D17" s="26" t="s">
        <v>91</v>
      </c>
      <c r="E17" s="26" t="s">
        <v>128</v>
      </c>
      <c r="F17" s="26" t="s">
        <v>201</v>
      </c>
      <c r="G17" s="16"/>
      <c r="H17" s="34"/>
      <c r="I17" s="47"/>
      <c r="J17" s="34"/>
      <c r="K17" s="34"/>
      <c r="L17" s="33"/>
      <c r="M17" s="33"/>
      <c r="N17" s="32"/>
      <c r="O17" s="32"/>
    </row>
    <row r="18" spans="2:15" s="2" customFormat="1" ht="12" customHeight="1">
      <c r="B18" s="19">
        <v>1</v>
      </c>
      <c r="C18" s="18">
        <v>2</v>
      </c>
      <c r="D18" s="27">
        <v>4</v>
      </c>
      <c r="E18" s="27">
        <v>5</v>
      </c>
      <c r="F18" s="27">
        <v>6</v>
      </c>
      <c r="G18" s="16"/>
      <c r="H18" s="33"/>
      <c r="I18" s="47"/>
      <c r="J18" s="32"/>
      <c r="K18" s="32"/>
      <c r="L18" s="33"/>
      <c r="M18" s="33"/>
      <c r="N18" s="32"/>
      <c r="O18" s="32"/>
    </row>
    <row r="19" spans="2:15" s="2" customFormat="1" ht="15.75">
      <c r="B19" s="8" t="s">
        <v>2</v>
      </c>
      <c r="C19" s="9" t="s">
        <v>3</v>
      </c>
      <c r="D19" s="7">
        <f>D20</f>
        <v>6804454.3</v>
      </c>
      <c r="E19" s="7">
        <f>E20</f>
        <v>5227244.099999999</v>
      </c>
      <c r="F19" s="7">
        <f>F20</f>
        <v>5297099.4</v>
      </c>
      <c r="G19" s="11"/>
      <c r="H19" s="41"/>
      <c r="I19" s="41"/>
      <c r="J19" s="41"/>
      <c r="K19" s="41"/>
      <c r="L19" s="11"/>
      <c r="M19" s="47"/>
      <c r="N19" s="32"/>
      <c r="O19" s="32"/>
    </row>
    <row r="20" spans="2:13" ht="31.5">
      <c r="B20" s="22" t="s">
        <v>4</v>
      </c>
      <c r="C20" s="23" t="s">
        <v>5</v>
      </c>
      <c r="D20" s="24">
        <f>D77+D92+D23</f>
        <v>6804454.3</v>
      </c>
      <c r="E20" s="24">
        <f>E77+E92+E23</f>
        <v>5227244.099999999</v>
      </c>
      <c r="F20" s="24">
        <f>F77+F92+F23</f>
        <v>5297099.4</v>
      </c>
      <c r="H20" s="42"/>
      <c r="I20" s="61"/>
      <c r="J20" s="61"/>
      <c r="K20" s="61"/>
      <c r="L20" s="46"/>
      <c r="M20" s="35"/>
    </row>
    <row r="21" spans="2:13" ht="33.75" customHeight="1" hidden="1">
      <c r="B21" s="20" t="s">
        <v>89</v>
      </c>
      <c r="C21" s="21" t="s">
        <v>94</v>
      </c>
      <c r="D21" s="28"/>
      <c r="E21" s="28"/>
      <c r="F21" s="28"/>
      <c r="H21" s="42"/>
      <c r="I21" s="43"/>
      <c r="J21" s="46"/>
      <c r="K21" s="42"/>
      <c r="L21" s="42"/>
      <c r="M21" s="35"/>
    </row>
    <row r="22" spans="2:13" ht="33.75" customHeight="1" hidden="1">
      <c r="B22" s="10" t="s">
        <v>90</v>
      </c>
      <c r="C22" s="12" t="s">
        <v>95</v>
      </c>
      <c r="D22" s="29"/>
      <c r="E22" s="29"/>
      <c r="F22" s="29"/>
      <c r="H22" s="42"/>
      <c r="I22" s="43"/>
      <c r="J22" s="46"/>
      <c r="K22" s="42"/>
      <c r="L22" s="42"/>
      <c r="M22" s="35"/>
    </row>
    <row r="23" spans="2:13" ht="31.5">
      <c r="B23" s="20" t="s">
        <v>22</v>
      </c>
      <c r="C23" s="21" t="s">
        <v>19</v>
      </c>
      <c r="D23" s="28">
        <f>D44+D24+D36+D30+D28+D31+D41+D29+D34+D32+D37+D39+D38+D42+D40</f>
        <v>1653207.5</v>
      </c>
      <c r="E23" s="28">
        <f>E44+E24+E36+E30+E28+E31+E41+E29+E34+E32+E37+E39+E38+E42</f>
        <v>829471.3</v>
      </c>
      <c r="F23" s="28">
        <f>F44+F24+F36+F30+F28+F31+F41+F29+F34+F32+F37+F39+F38+F42</f>
        <v>930013.0000000001</v>
      </c>
      <c r="H23" s="43"/>
      <c r="I23" s="49"/>
      <c r="J23" s="43"/>
      <c r="K23" s="35"/>
      <c r="L23" s="35"/>
      <c r="M23" s="35"/>
    </row>
    <row r="24" spans="2:13" ht="50.25" customHeight="1" hidden="1">
      <c r="B24" s="10" t="s">
        <v>42</v>
      </c>
      <c r="C24" s="3" t="s">
        <v>38</v>
      </c>
      <c r="D24" s="5">
        <f>D25+D27+D26</f>
        <v>0</v>
      </c>
      <c r="E24" s="5">
        <f>E25+E27+E26</f>
        <v>0</v>
      </c>
      <c r="F24" s="5">
        <f>F25+F27+F26</f>
        <v>0</v>
      </c>
      <c r="H24" s="44"/>
      <c r="I24" s="49"/>
      <c r="J24" s="44"/>
      <c r="K24" s="36"/>
      <c r="L24" s="36"/>
      <c r="M24" s="36"/>
    </row>
    <row r="25" spans="2:13" ht="95.25" hidden="1">
      <c r="B25" s="10" t="s">
        <v>43</v>
      </c>
      <c r="C25" s="13" t="s">
        <v>119</v>
      </c>
      <c r="D25" s="29">
        <v>0</v>
      </c>
      <c r="E25" s="29">
        <v>0</v>
      </c>
      <c r="F25" s="29">
        <v>0</v>
      </c>
      <c r="H25" s="57"/>
      <c r="I25" s="50"/>
      <c r="J25" s="48"/>
      <c r="K25" s="36"/>
      <c r="L25" s="36"/>
      <c r="M25" s="36"/>
    </row>
    <row r="26" spans="2:13" ht="75" customHeight="1" hidden="1">
      <c r="B26" s="10" t="s">
        <v>44</v>
      </c>
      <c r="C26" s="3" t="s">
        <v>110</v>
      </c>
      <c r="D26" s="29">
        <v>0</v>
      </c>
      <c r="E26" s="29">
        <v>0</v>
      </c>
      <c r="F26" s="29">
        <v>0</v>
      </c>
      <c r="H26" s="36"/>
      <c r="I26" s="49"/>
      <c r="J26" s="36"/>
      <c r="K26" s="36"/>
      <c r="L26" s="36"/>
      <c r="M26" s="36"/>
    </row>
    <row r="27" spans="2:13" ht="78.75" hidden="1">
      <c r="B27" s="10" t="s">
        <v>39</v>
      </c>
      <c r="C27" s="3" t="s">
        <v>111</v>
      </c>
      <c r="D27" s="29">
        <v>0</v>
      </c>
      <c r="E27" s="29">
        <v>0</v>
      </c>
      <c r="F27" s="29">
        <v>0</v>
      </c>
      <c r="H27" s="36"/>
      <c r="I27" s="49"/>
      <c r="J27" s="36"/>
      <c r="K27" s="36"/>
      <c r="L27" s="36"/>
      <c r="M27" s="36"/>
    </row>
    <row r="28" spans="2:13" ht="31.5">
      <c r="B28" s="10" t="s">
        <v>46</v>
      </c>
      <c r="C28" s="3" t="s">
        <v>49</v>
      </c>
      <c r="D28" s="29">
        <v>256185.6</v>
      </c>
      <c r="E28" s="29">
        <v>0</v>
      </c>
      <c r="F28" s="29">
        <v>0</v>
      </c>
      <c r="H28" s="36"/>
      <c r="I28" s="49"/>
      <c r="J28" s="36"/>
      <c r="K28" s="36"/>
      <c r="L28" s="36"/>
      <c r="M28" s="36"/>
    </row>
    <row r="29" spans="2:11" ht="95.25" hidden="1">
      <c r="B29" s="10" t="s">
        <v>61</v>
      </c>
      <c r="C29" s="3" t="s">
        <v>62</v>
      </c>
      <c r="D29" s="29">
        <v>0</v>
      </c>
      <c r="E29" s="29">
        <v>0</v>
      </c>
      <c r="F29" s="29">
        <v>0</v>
      </c>
      <c r="H29" s="72"/>
      <c r="I29" s="73"/>
      <c r="J29" s="73"/>
      <c r="K29" s="73"/>
    </row>
    <row r="30" spans="2:8" ht="78.75" hidden="1">
      <c r="B30" s="4" t="s">
        <v>40</v>
      </c>
      <c r="C30" s="3" t="s">
        <v>41</v>
      </c>
      <c r="D30" s="29">
        <v>0</v>
      </c>
      <c r="E30" s="29">
        <v>0</v>
      </c>
      <c r="F30" s="29">
        <v>0</v>
      </c>
      <c r="H30" s="40"/>
    </row>
    <row r="31" spans="2:6" ht="47.25" hidden="1">
      <c r="B31" s="10" t="s">
        <v>47</v>
      </c>
      <c r="C31" s="3" t="s">
        <v>48</v>
      </c>
      <c r="D31" s="29">
        <v>0</v>
      </c>
      <c r="E31" s="29">
        <v>0</v>
      </c>
      <c r="F31" s="29">
        <v>0</v>
      </c>
    </row>
    <row r="32" spans="2:6" ht="63" hidden="1">
      <c r="B32" s="10" t="s">
        <v>98</v>
      </c>
      <c r="C32" s="3" t="s">
        <v>100</v>
      </c>
      <c r="D32" s="29">
        <v>0</v>
      </c>
      <c r="E32" s="29">
        <v>0</v>
      </c>
      <c r="F32" s="29">
        <v>0</v>
      </c>
    </row>
    <row r="33" spans="2:6" ht="63" hidden="1">
      <c r="B33" s="10" t="s">
        <v>98</v>
      </c>
      <c r="C33" s="3" t="s">
        <v>100</v>
      </c>
      <c r="D33" s="29">
        <v>0</v>
      </c>
      <c r="E33" s="29">
        <v>0</v>
      </c>
      <c r="F33" s="29">
        <v>0</v>
      </c>
    </row>
    <row r="34" spans="2:9" ht="63">
      <c r="B34" s="10" t="s">
        <v>71</v>
      </c>
      <c r="C34" s="3" t="s">
        <v>70</v>
      </c>
      <c r="D34" s="29">
        <f>247332.4+12069.7</f>
        <v>259402.1</v>
      </c>
      <c r="E34" s="29">
        <f>239144.4+13905.8</f>
        <v>253050.19999999998</v>
      </c>
      <c r="F34" s="29">
        <f>239144.4+8781.6</f>
        <v>247926</v>
      </c>
      <c r="I34" s="49"/>
    </row>
    <row r="35" spans="2:9" ht="47.25" hidden="1">
      <c r="B35" s="10" t="s">
        <v>134</v>
      </c>
      <c r="C35" s="3" t="s">
        <v>135</v>
      </c>
      <c r="D35" s="29">
        <v>0</v>
      </c>
      <c r="E35" s="29">
        <v>0</v>
      </c>
      <c r="F35" s="29">
        <v>0</v>
      </c>
      <c r="I35" s="49"/>
    </row>
    <row r="36" spans="2:6" ht="63" hidden="1">
      <c r="B36" s="4" t="s">
        <v>23</v>
      </c>
      <c r="C36" s="3" t="s">
        <v>50</v>
      </c>
      <c r="D36" s="29">
        <v>0</v>
      </c>
      <c r="E36" s="29">
        <v>0</v>
      </c>
      <c r="F36" s="29">
        <v>0</v>
      </c>
    </row>
    <row r="37" spans="2:6" ht="80.25" customHeight="1">
      <c r="B37" s="4" t="s">
        <v>96</v>
      </c>
      <c r="C37" s="3" t="s">
        <v>99</v>
      </c>
      <c r="D37" s="29">
        <f>38909.9-2098.2</f>
        <v>36811.700000000004</v>
      </c>
      <c r="E37" s="29">
        <f>34250.8-1846.9</f>
        <v>32403.9</v>
      </c>
      <c r="F37" s="29">
        <f>34250.8+89051.3</f>
        <v>123302.1</v>
      </c>
    </row>
    <row r="38" spans="2:6" ht="31.5" hidden="1">
      <c r="B38" s="10" t="s">
        <v>51</v>
      </c>
      <c r="C38" s="3" t="s">
        <v>112</v>
      </c>
      <c r="D38" s="29">
        <v>0</v>
      </c>
      <c r="E38" s="29">
        <v>0</v>
      </c>
      <c r="F38" s="29">
        <v>0</v>
      </c>
    </row>
    <row r="39" spans="2:6" ht="31.5">
      <c r="B39" s="4" t="s">
        <v>97</v>
      </c>
      <c r="C39" s="3" t="s">
        <v>101</v>
      </c>
      <c r="D39" s="29">
        <f>2039.4-1308</f>
        <v>731.4000000000001</v>
      </c>
      <c r="E39" s="29">
        <f>58830.3-58336.9</f>
        <v>493.40000000000146</v>
      </c>
      <c r="F39" s="29">
        <f>58830.3-14410.4</f>
        <v>44419.9</v>
      </c>
    </row>
    <row r="40" spans="2:6" ht="31.5">
      <c r="B40" s="4" t="s">
        <v>132</v>
      </c>
      <c r="C40" s="3" t="s">
        <v>133</v>
      </c>
      <c r="D40" s="29">
        <v>1400</v>
      </c>
      <c r="E40" s="29">
        <v>0</v>
      </c>
      <c r="F40" s="29">
        <v>0</v>
      </c>
    </row>
    <row r="41" spans="2:9" ht="31.5" customHeight="1">
      <c r="B41" s="4" t="s">
        <v>59</v>
      </c>
      <c r="C41" s="3" t="s">
        <v>73</v>
      </c>
      <c r="D41" s="29">
        <v>68000</v>
      </c>
      <c r="E41" s="29">
        <v>0</v>
      </c>
      <c r="F41" s="29">
        <v>0</v>
      </c>
      <c r="I41" s="49"/>
    </row>
    <row r="42" spans="2:9" ht="31.5" customHeight="1">
      <c r="B42" s="4" t="s">
        <v>102</v>
      </c>
      <c r="C42" s="3" t="s">
        <v>103</v>
      </c>
      <c r="D42" s="29">
        <v>60858.4</v>
      </c>
      <c r="E42" s="29">
        <v>60858.4</v>
      </c>
      <c r="F42" s="29">
        <v>59153.4</v>
      </c>
      <c r="I42" s="49"/>
    </row>
    <row r="43" spans="2:6" ht="110.25">
      <c r="B43" s="4" t="s">
        <v>87</v>
      </c>
      <c r="C43" s="3" t="s">
        <v>88</v>
      </c>
      <c r="D43" s="29">
        <v>0</v>
      </c>
      <c r="E43" s="29">
        <v>0</v>
      </c>
      <c r="F43" s="29">
        <v>0</v>
      </c>
    </row>
    <row r="44" spans="2:9" ht="15.75">
      <c r="B44" s="4" t="s">
        <v>24</v>
      </c>
      <c r="C44" s="3" t="s">
        <v>120</v>
      </c>
      <c r="D44" s="5">
        <f>D46+D47+D55+D54+D51+D52+D57+D50+D58+D56+D49+D45+D59+D60+D61+D62+D53</f>
        <v>969818.3</v>
      </c>
      <c r="E44" s="5">
        <f>E46+E47+E55+E54+E51+E52+E57+E50+E58+E56+E49+E45+E59+E60+E61</f>
        <v>482665.4</v>
      </c>
      <c r="F44" s="5">
        <f>F46+F47+F55+F54+F51+F52+F57+F50+F58+F56+F49+F45+F59+F60+F61</f>
        <v>455211.60000000003</v>
      </c>
      <c r="I44" s="56"/>
    </row>
    <row r="45" spans="2:6" ht="47.25">
      <c r="B45" s="4" t="s">
        <v>77</v>
      </c>
      <c r="C45" s="3" t="s">
        <v>113</v>
      </c>
      <c r="D45" s="5">
        <v>9814.8</v>
      </c>
      <c r="E45" s="5">
        <v>0</v>
      </c>
      <c r="F45" s="5">
        <v>0</v>
      </c>
    </row>
    <row r="46" spans="2:10" ht="80.25" customHeight="1">
      <c r="B46" s="4" t="s">
        <v>121</v>
      </c>
      <c r="C46" s="3" t="s">
        <v>122</v>
      </c>
      <c r="D46" s="29">
        <v>377343.9</v>
      </c>
      <c r="E46" s="29">
        <v>147942.5</v>
      </c>
      <c r="F46" s="29">
        <v>147942.5</v>
      </c>
      <c r="H46" s="37"/>
      <c r="I46" s="43"/>
      <c r="J46" s="38"/>
    </row>
    <row r="47" spans="2:6" ht="31.5">
      <c r="B47" s="4" t="s">
        <v>52</v>
      </c>
      <c r="C47" s="3" t="s">
        <v>114</v>
      </c>
      <c r="D47" s="29">
        <f>42106.7+909.8</f>
        <v>43016.5</v>
      </c>
      <c r="E47" s="29">
        <f>42106.7+909.8</f>
        <v>43016.5</v>
      </c>
      <c r="F47" s="29">
        <f>42106.7+909.8</f>
        <v>43016.5</v>
      </c>
    </row>
    <row r="48" spans="2:6" ht="63" hidden="1">
      <c r="B48" s="4" t="s">
        <v>76</v>
      </c>
      <c r="C48" s="3" t="s">
        <v>115</v>
      </c>
      <c r="D48" s="29">
        <v>0</v>
      </c>
      <c r="E48" s="29">
        <v>0</v>
      </c>
      <c r="F48" s="29">
        <v>0</v>
      </c>
    </row>
    <row r="49" spans="2:6" ht="47.25">
      <c r="B49" s="4" t="s">
        <v>65</v>
      </c>
      <c r="C49" s="3" t="s">
        <v>116</v>
      </c>
      <c r="D49" s="29">
        <v>800</v>
      </c>
      <c r="E49" s="29">
        <v>0</v>
      </c>
      <c r="F49" s="29">
        <v>0</v>
      </c>
    </row>
    <row r="50" spans="2:9" ht="47.25">
      <c r="B50" s="4" t="s">
        <v>60</v>
      </c>
      <c r="C50" s="3" t="s">
        <v>109</v>
      </c>
      <c r="D50" s="29">
        <v>13231.6</v>
      </c>
      <c r="E50" s="29">
        <v>0</v>
      </c>
      <c r="F50" s="29">
        <v>0</v>
      </c>
      <c r="I50" s="49"/>
    </row>
    <row r="51" spans="2:6" ht="51.75" customHeight="1">
      <c r="B51" s="4" t="s">
        <v>66</v>
      </c>
      <c r="C51" s="3" t="s">
        <v>67</v>
      </c>
      <c r="D51" s="29">
        <v>45403.2</v>
      </c>
      <c r="E51" s="29">
        <v>0</v>
      </c>
      <c r="F51" s="29">
        <v>0</v>
      </c>
    </row>
    <row r="52" spans="2:9" ht="64.5" customHeight="1" hidden="1">
      <c r="B52" s="4" t="s">
        <v>68</v>
      </c>
      <c r="C52" s="3" t="s">
        <v>69</v>
      </c>
      <c r="D52" s="29">
        <v>0</v>
      </c>
      <c r="E52" s="29">
        <v>0</v>
      </c>
      <c r="F52" s="29">
        <v>0</v>
      </c>
      <c r="I52" s="49"/>
    </row>
    <row r="53" spans="2:6" ht="64.5" customHeight="1">
      <c r="B53" s="4" t="s">
        <v>80</v>
      </c>
      <c r="C53" s="3" t="s">
        <v>81</v>
      </c>
      <c r="D53" s="29">
        <v>19402.4</v>
      </c>
      <c r="E53" s="29">
        <v>0</v>
      </c>
      <c r="F53" s="29">
        <v>0</v>
      </c>
    </row>
    <row r="54" spans="2:9" ht="53.25" customHeight="1">
      <c r="B54" s="4" t="s">
        <v>53</v>
      </c>
      <c r="C54" s="3" t="s">
        <v>54</v>
      </c>
      <c r="D54" s="29">
        <f>53314.6+28970.4</f>
        <v>82285</v>
      </c>
      <c r="E54" s="29">
        <f>53314.6+28970.4</f>
        <v>82285</v>
      </c>
      <c r="F54" s="29">
        <f>53314.6+28970.4</f>
        <v>82285</v>
      </c>
      <c r="I54" s="49"/>
    </row>
    <row r="55" spans="2:9" ht="47.25">
      <c r="B55" s="4" t="s">
        <v>55</v>
      </c>
      <c r="C55" s="3" t="s">
        <v>63</v>
      </c>
      <c r="D55" s="29">
        <f>112535+54130.9</f>
        <v>166665.9</v>
      </c>
      <c r="E55" s="29">
        <f>112535+54130.9</f>
        <v>166665.9</v>
      </c>
      <c r="F55" s="29">
        <f>112535+54130.9</f>
        <v>166665.9</v>
      </c>
      <c r="I55" s="49"/>
    </row>
    <row r="56" spans="2:9" ht="47.25" hidden="1">
      <c r="B56" s="4" t="s">
        <v>105</v>
      </c>
      <c r="C56" s="3" t="s">
        <v>117</v>
      </c>
      <c r="D56" s="29">
        <v>0</v>
      </c>
      <c r="E56" s="29">
        <v>0</v>
      </c>
      <c r="F56" s="29">
        <v>0</v>
      </c>
      <c r="I56" s="49"/>
    </row>
    <row r="57" spans="2:6" ht="48" customHeight="1">
      <c r="B57" s="4" t="s">
        <v>58</v>
      </c>
      <c r="C57" s="3" t="s">
        <v>64</v>
      </c>
      <c r="D57" s="29">
        <f>3648.6+20640+6004.1</f>
        <v>30292.699999999997</v>
      </c>
      <c r="E57" s="29">
        <v>0</v>
      </c>
      <c r="F57" s="29">
        <v>0</v>
      </c>
    </row>
    <row r="58" spans="2:6" ht="63">
      <c r="B58" s="4" t="s">
        <v>104</v>
      </c>
      <c r="C58" s="3" t="s">
        <v>108</v>
      </c>
      <c r="D58" s="29">
        <v>28755.5</v>
      </c>
      <c r="E58" s="29">
        <v>28755.5</v>
      </c>
      <c r="F58" s="29">
        <v>1301.7</v>
      </c>
    </row>
    <row r="59" spans="2:9" ht="67.5" customHeight="1">
      <c r="B59" s="4" t="s">
        <v>123</v>
      </c>
      <c r="C59" s="3" t="s">
        <v>124</v>
      </c>
      <c r="D59" s="29">
        <v>11880</v>
      </c>
      <c r="E59" s="29">
        <v>0</v>
      </c>
      <c r="F59" s="29">
        <v>0</v>
      </c>
      <c r="H59" s="54"/>
      <c r="I59" s="43"/>
    </row>
    <row r="60" spans="2:9" ht="31.5">
      <c r="B60" s="4" t="s">
        <v>145</v>
      </c>
      <c r="C60" s="3" t="s">
        <v>212</v>
      </c>
      <c r="D60" s="29">
        <v>100000</v>
      </c>
      <c r="E60" s="29">
        <v>0</v>
      </c>
      <c r="F60" s="29">
        <v>0</v>
      </c>
      <c r="H60" s="54"/>
      <c r="I60" s="43"/>
    </row>
    <row r="61" spans="2:9" ht="48">
      <c r="B61" s="4" t="s">
        <v>146</v>
      </c>
      <c r="C61" s="3" t="s">
        <v>147</v>
      </c>
      <c r="D61" s="29">
        <v>14000</v>
      </c>
      <c r="E61" s="29">
        <v>14000</v>
      </c>
      <c r="F61" s="29">
        <v>14000</v>
      </c>
      <c r="H61" s="54"/>
      <c r="I61" s="43"/>
    </row>
    <row r="62" spans="2:9" ht="32.25">
      <c r="B62" s="4" t="s">
        <v>148</v>
      </c>
      <c r="C62" s="3" t="s">
        <v>149</v>
      </c>
      <c r="D62" s="5">
        <f>D63+D64+D65+D66+D67+D68+D69+D70+D71+D72+D73+D74+D75+D76</f>
        <v>26926.800000000003</v>
      </c>
      <c r="E62" s="5">
        <f>E63+E64+E65+E66+E67</f>
        <v>0</v>
      </c>
      <c r="F62" s="5">
        <f>F63+F64+F65+F66+F67</f>
        <v>0</v>
      </c>
      <c r="H62" s="54"/>
      <c r="I62" s="43"/>
    </row>
    <row r="63" spans="2:9" ht="95.25">
      <c r="B63" s="10" t="s">
        <v>150</v>
      </c>
      <c r="C63" s="13" t="s">
        <v>164</v>
      </c>
      <c r="D63" s="5">
        <v>1655.3</v>
      </c>
      <c r="E63" s="5">
        <v>0</v>
      </c>
      <c r="F63" s="5">
        <v>0</v>
      </c>
      <c r="H63" s="54"/>
      <c r="I63" s="43"/>
    </row>
    <row r="64" spans="2:9" ht="79.5">
      <c r="B64" s="10" t="s">
        <v>151</v>
      </c>
      <c r="C64" s="13" t="s">
        <v>176</v>
      </c>
      <c r="D64" s="29">
        <v>529.2</v>
      </c>
      <c r="E64" s="29">
        <v>0</v>
      </c>
      <c r="F64" s="29">
        <v>0</v>
      </c>
      <c r="H64" s="54"/>
      <c r="I64" s="43"/>
    </row>
    <row r="65" spans="2:9" ht="79.5">
      <c r="B65" s="10" t="s">
        <v>152</v>
      </c>
      <c r="C65" s="13" t="s">
        <v>177</v>
      </c>
      <c r="D65" s="29">
        <v>1345.3</v>
      </c>
      <c r="E65" s="29">
        <v>0</v>
      </c>
      <c r="F65" s="29">
        <v>0</v>
      </c>
      <c r="H65" s="54"/>
      <c r="I65" s="43"/>
    </row>
    <row r="66" spans="2:9" ht="79.5">
      <c r="B66" s="10" t="s">
        <v>153</v>
      </c>
      <c r="C66" s="13" t="s">
        <v>178</v>
      </c>
      <c r="D66" s="29">
        <v>396.3</v>
      </c>
      <c r="E66" s="29">
        <v>0</v>
      </c>
      <c r="F66" s="29">
        <v>0</v>
      </c>
      <c r="H66" s="54"/>
      <c r="I66" s="43"/>
    </row>
    <row r="67" spans="2:9" ht="63.75">
      <c r="B67" s="10" t="s">
        <v>154</v>
      </c>
      <c r="C67" s="13" t="s">
        <v>179</v>
      </c>
      <c r="D67" s="29">
        <v>2990.3</v>
      </c>
      <c r="E67" s="29">
        <v>0</v>
      </c>
      <c r="F67" s="29">
        <v>0</v>
      </c>
      <c r="H67" s="54"/>
      <c r="I67" s="43"/>
    </row>
    <row r="68" spans="2:9" ht="74.25" customHeight="1">
      <c r="B68" s="10" t="s">
        <v>155</v>
      </c>
      <c r="C68" s="13" t="s">
        <v>180</v>
      </c>
      <c r="D68" s="29">
        <v>1456.3</v>
      </c>
      <c r="E68" s="29">
        <v>0</v>
      </c>
      <c r="F68" s="29">
        <v>0</v>
      </c>
      <c r="H68" s="54"/>
      <c r="I68" s="43"/>
    </row>
    <row r="69" spans="2:9" ht="63.75">
      <c r="B69" s="10" t="s">
        <v>163</v>
      </c>
      <c r="C69" s="13" t="s">
        <v>181</v>
      </c>
      <c r="D69" s="29">
        <v>1903.2</v>
      </c>
      <c r="E69" s="29">
        <v>0</v>
      </c>
      <c r="F69" s="29">
        <v>0</v>
      </c>
      <c r="H69" s="54"/>
      <c r="I69" s="43"/>
    </row>
    <row r="70" spans="2:9" ht="79.5">
      <c r="B70" s="10" t="s">
        <v>162</v>
      </c>
      <c r="C70" s="13" t="s">
        <v>182</v>
      </c>
      <c r="D70" s="29">
        <v>2499.2</v>
      </c>
      <c r="E70" s="29">
        <v>0</v>
      </c>
      <c r="F70" s="29">
        <v>0</v>
      </c>
      <c r="H70" s="54"/>
      <c r="I70" s="43"/>
    </row>
    <row r="71" spans="2:9" ht="95.25">
      <c r="B71" s="10" t="s">
        <v>161</v>
      </c>
      <c r="C71" s="13" t="s">
        <v>183</v>
      </c>
      <c r="D71" s="29">
        <v>2863.6</v>
      </c>
      <c r="E71" s="29">
        <v>0</v>
      </c>
      <c r="F71" s="29">
        <v>0</v>
      </c>
      <c r="H71" s="54"/>
      <c r="I71" s="43"/>
    </row>
    <row r="72" spans="2:9" ht="95.25">
      <c r="B72" s="10" t="s">
        <v>160</v>
      </c>
      <c r="C72" s="13" t="s">
        <v>184</v>
      </c>
      <c r="D72" s="29">
        <v>2263</v>
      </c>
      <c r="E72" s="29">
        <v>0</v>
      </c>
      <c r="F72" s="29">
        <v>0</v>
      </c>
      <c r="H72" s="54"/>
      <c r="I72" s="43"/>
    </row>
    <row r="73" spans="2:9" ht="79.5">
      <c r="B73" s="10" t="s">
        <v>159</v>
      </c>
      <c r="C73" s="13" t="s">
        <v>185</v>
      </c>
      <c r="D73" s="29">
        <v>3000</v>
      </c>
      <c r="E73" s="29">
        <v>0</v>
      </c>
      <c r="F73" s="29">
        <v>0</v>
      </c>
      <c r="H73" s="54"/>
      <c r="I73" s="43"/>
    </row>
    <row r="74" spans="2:9" ht="63.75">
      <c r="B74" s="10" t="s">
        <v>158</v>
      </c>
      <c r="C74" s="13" t="s">
        <v>186</v>
      </c>
      <c r="D74" s="29">
        <v>2467.3</v>
      </c>
      <c r="E74" s="29">
        <v>0</v>
      </c>
      <c r="F74" s="29">
        <v>0</v>
      </c>
      <c r="H74" s="54"/>
      <c r="I74" s="43"/>
    </row>
    <row r="75" spans="2:9" ht="63.75">
      <c r="B75" s="10" t="s">
        <v>157</v>
      </c>
      <c r="C75" s="13" t="s">
        <v>187</v>
      </c>
      <c r="D75" s="29">
        <v>557.8</v>
      </c>
      <c r="E75" s="29">
        <v>0</v>
      </c>
      <c r="F75" s="29">
        <v>0</v>
      </c>
      <c r="H75" s="54"/>
      <c r="I75" s="43"/>
    </row>
    <row r="76" spans="2:9" ht="79.5">
      <c r="B76" s="10" t="s">
        <v>156</v>
      </c>
      <c r="C76" s="13" t="s">
        <v>188</v>
      </c>
      <c r="D76" s="29">
        <v>3000</v>
      </c>
      <c r="E76" s="29">
        <v>0</v>
      </c>
      <c r="F76" s="29">
        <v>0</v>
      </c>
      <c r="H76" s="54"/>
      <c r="I76" s="43"/>
    </row>
    <row r="77" spans="2:15" s="6" customFormat="1" ht="37.5" customHeight="1">
      <c r="B77" s="20" t="s">
        <v>25</v>
      </c>
      <c r="C77" s="21" t="s">
        <v>14</v>
      </c>
      <c r="D77" s="28">
        <f>D84+D86+D78+D81+D83+D85+D79+D82+D80</f>
        <v>4347766.899999999</v>
      </c>
      <c r="E77" s="28">
        <f>E84+E86+E78+E81+E83+E85+E79+E82+E80</f>
        <v>4397772.799999999</v>
      </c>
      <c r="F77" s="28">
        <f>F84+F86+F78+F81+F83+F85+F79+F82+F80</f>
        <v>4367086.4</v>
      </c>
      <c r="H77" s="39"/>
      <c r="I77" s="55"/>
      <c r="J77" s="39"/>
      <c r="K77" s="39"/>
      <c r="L77" s="39"/>
      <c r="M77" s="39"/>
      <c r="N77" s="39"/>
      <c r="O77" s="39"/>
    </row>
    <row r="78" spans="2:15" s="6" customFormat="1" ht="81" customHeight="1">
      <c r="B78" s="4" t="s">
        <v>26</v>
      </c>
      <c r="C78" s="3" t="s">
        <v>11</v>
      </c>
      <c r="D78" s="5">
        <f>136554.7+22929</f>
        <v>159483.7</v>
      </c>
      <c r="E78" s="5">
        <f>136554.7+22929</f>
        <v>159483.7</v>
      </c>
      <c r="F78" s="5">
        <f>136554.7+22929</f>
        <v>159483.7</v>
      </c>
      <c r="H78" s="39"/>
      <c r="I78" s="55"/>
      <c r="J78" s="39"/>
      <c r="K78" s="39"/>
      <c r="L78" s="39"/>
      <c r="M78" s="39"/>
      <c r="N78" s="39"/>
      <c r="O78" s="39"/>
    </row>
    <row r="79" spans="2:15" s="6" customFormat="1" ht="66" customHeight="1" hidden="1">
      <c r="B79" s="4" t="s">
        <v>130</v>
      </c>
      <c r="C79" s="3" t="s">
        <v>131</v>
      </c>
      <c r="D79" s="5">
        <v>0</v>
      </c>
      <c r="E79" s="5">
        <v>0</v>
      </c>
      <c r="F79" s="5">
        <v>0</v>
      </c>
      <c r="H79" s="39"/>
      <c r="I79" s="49"/>
      <c r="J79" s="39"/>
      <c r="K79" s="39"/>
      <c r="L79" s="39"/>
      <c r="M79" s="39"/>
      <c r="N79" s="39"/>
      <c r="O79" s="39"/>
    </row>
    <row r="80" spans="2:15" s="6" customFormat="1" ht="66" customHeight="1">
      <c r="B80" s="4" t="s">
        <v>130</v>
      </c>
      <c r="C80" s="3" t="s">
        <v>131</v>
      </c>
      <c r="D80" s="5">
        <v>57968.1</v>
      </c>
      <c r="E80" s="5">
        <v>57968.1</v>
      </c>
      <c r="F80" s="5">
        <v>46374.5</v>
      </c>
      <c r="H80" s="39"/>
      <c r="I80" s="49"/>
      <c r="J80" s="39"/>
      <c r="K80" s="39"/>
      <c r="L80" s="39"/>
      <c r="M80" s="39"/>
      <c r="N80" s="39"/>
      <c r="O80" s="39"/>
    </row>
    <row r="81" spans="2:15" s="6" customFormat="1" ht="63">
      <c r="B81" s="4" t="s">
        <v>27</v>
      </c>
      <c r="C81" s="3" t="s">
        <v>21</v>
      </c>
      <c r="D81" s="5">
        <f>34.5+92.4</f>
        <v>126.9</v>
      </c>
      <c r="E81" s="5">
        <f>30.9+101.5</f>
        <v>132.4</v>
      </c>
      <c r="F81" s="5">
        <f>30.9+1583.1</f>
        <v>1614</v>
      </c>
      <c r="H81" s="39"/>
      <c r="I81" s="49"/>
      <c r="J81" s="39"/>
      <c r="K81" s="39"/>
      <c r="L81" s="39"/>
      <c r="M81" s="39"/>
      <c r="N81" s="39"/>
      <c r="O81" s="39"/>
    </row>
    <row r="82" spans="2:15" s="6" customFormat="1" ht="78.75">
      <c r="B82" s="4" t="s">
        <v>137</v>
      </c>
      <c r="C82" s="3" t="s">
        <v>136</v>
      </c>
      <c r="D82" s="5">
        <f>26216.8+4.8</f>
        <v>26221.6</v>
      </c>
      <c r="E82" s="5">
        <f>26216.8+4.8</f>
        <v>26221.6</v>
      </c>
      <c r="F82" s="5">
        <f>26216.8+5480.2</f>
        <v>31697</v>
      </c>
      <c r="H82" s="39"/>
      <c r="I82" s="49"/>
      <c r="J82" s="39"/>
      <c r="K82" s="39"/>
      <c r="L82" s="39"/>
      <c r="M82" s="39"/>
      <c r="N82" s="39"/>
      <c r="O82" s="39"/>
    </row>
    <row r="83" spans="2:15" s="6" customFormat="1" ht="126">
      <c r="B83" s="4" t="s">
        <v>72</v>
      </c>
      <c r="C83" s="3" t="s">
        <v>139</v>
      </c>
      <c r="D83" s="5">
        <f>144732.7+8070</f>
        <v>152802.7</v>
      </c>
      <c r="E83" s="5">
        <f>144732.7+8070</f>
        <v>152802.7</v>
      </c>
      <c r="F83" s="5">
        <f>144732.7+8070</f>
        <v>152802.7</v>
      </c>
      <c r="H83" s="39"/>
      <c r="I83" s="49"/>
      <c r="J83" s="39"/>
      <c r="K83" s="39"/>
      <c r="L83" s="39"/>
      <c r="M83" s="39"/>
      <c r="N83" s="39"/>
      <c r="O83" s="39"/>
    </row>
    <row r="84" spans="2:15" s="6" customFormat="1" ht="47.25" hidden="1">
      <c r="B84" s="4" t="s">
        <v>28</v>
      </c>
      <c r="C84" s="3" t="s">
        <v>13</v>
      </c>
      <c r="D84" s="5"/>
      <c r="E84" s="5"/>
      <c r="F84" s="5"/>
      <c r="H84" s="39"/>
      <c r="I84" s="55"/>
      <c r="J84" s="39"/>
      <c r="K84" s="39"/>
      <c r="L84" s="39"/>
      <c r="M84" s="39"/>
      <c r="N84" s="39"/>
      <c r="O84" s="39"/>
    </row>
    <row r="85" spans="2:15" s="6" customFormat="1" ht="47.25" hidden="1">
      <c r="B85" s="4" t="s">
        <v>92</v>
      </c>
      <c r="C85" s="3" t="s">
        <v>93</v>
      </c>
      <c r="D85" s="5">
        <v>0</v>
      </c>
      <c r="E85" s="5">
        <v>0</v>
      </c>
      <c r="F85" s="5">
        <v>0</v>
      </c>
      <c r="H85" s="39"/>
      <c r="I85" s="58"/>
      <c r="J85" s="39"/>
      <c r="K85" s="39"/>
      <c r="L85" s="39"/>
      <c r="M85" s="39"/>
      <c r="N85" s="39"/>
      <c r="O85" s="39"/>
    </row>
    <row r="86" spans="2:15" s="6" customFormat="1" ht="15.75">
      <c r="B86" s="4" t="s">
        <v>29</v>
      </c>
      <c r="C86" s="3" t="s">
        <v>6</v>
      </c>
      <c r="D86" s="5">
        <f>D87+D88+D89+D90+D91</f>
        <v>3951163.9</v>
      </c>
      <c r="E86" s="5">
        <f>E87+E88+E89+E90+E91</f>
        <v>4001164.3</v>
      </c>
      <c r="F86" s="5">
        <f>F87+F88+F89+F90+F91</f>
        <v>3975114.5</v>
      </c>
      <c r="H86" s="39"/>
      <c r="I86" s="55"/>
      <c r="J86" s="39"/>
      <c r="K86" s="39"/>
      <c r="L86" s="39"/>
      <c r="M86" s="39"/>
      <c r="N86" s="39"/>
      <c r="O86" s="39"/>
    </row>
    <row r="87" spans="2:15" s="6" customFormat="1" ht="73.5" customHeight="1">
      <c r="B87" s="4" t="s">
        <v>30</v>
      </c>
      <c r="C87" s="3" t="s">
        <v>142</v>
      </c>
      <c r="D87" s="5">
        <f>3250.1+391.3</f>
        <v>3641.4</v>
      </c>
      <c r="E87" s="5">
        <f>3279.1+391.3</f>
        <v>3670.4</v>
      </c>
      <c r="F87" s="5">
        <f>3279.1+421.5</f>
        <v>3700.6</v>
      </c>
      <c r="H87" s="39"/>
      <c r="I87" s="49"/>
      <c r="J87" s="39"/>
      <c r="K87" s="39"/>
      <c r="L87" s="39"/>
      <c r="M87" s="39"/>
      <c r="N87" s="39"/>
      <c r="O87" s="39"/>
    </row>
    <row r="88" spans="2:15" s="6" customFormat="1" ht="126">
      <c r="B88" s="4" t="s">
        <v>31</v>
      </c>
      <c r="C88" s="3" t="s">
        <v>15</v>
      </c>
      <c r="D88" s="5">
        <f>2252685+411663.4</f>
        <v>2664348.4</v>
      </c>
      <c r="E88" s="5">
        <f>2252685+412312</f>
        <v>2664997</v>
      </c>
      <c r="F88" s="5">
        <f>2252685+412312</f>
        <v>2664997</v>
      </c>
      <c r="H88" s="39"/>
      <c r="I88" s="49"/>
      <c r="J88" s="39"/>
      <c r="K88" s="39"/>
      <c r="L88" s="39"/>
      <c r="M88" s="39"/>
      <c r="N88" s="39"/>
      <c r="O88" s="39"/>
    </row>
    <row r="89" spans="2:15" s="6" customFormat="1" ht="94.5">
      <c r="B89" s="4" t="s">
        <v>32</v>
      </c>
      <c r="C89" s="3" t="s">
        <v>16</v>
      </c>
      <c r="D89" s="5">
        <f>644.3+78.7</f>
        <v>723</v>
      </c>
      <c r="E89" s="5">
        <f>649.8+78.7</f>
        <v>728.5</v>
      </c>
      <c r="F89" s="5">
        <f>649.8+84.4</f>
        <v>734.1999999999999</v>
      </c>
      <c r="H89" s="39"/>
      <c r="I89" s="49"/>
      <c r="J89" s="39"/>
      <c r="K89" s="39"/>
      <c r="L89" s="39"/>
      <c r="M89" s="39"/>
      <c r="N89" s="39"/>
      <c r="O89" s="39"/>
    </row>
    <row r="90" spans="2:15" s="6" customFormat="1" ht="78.75">
      <c r="B90" s="4" t="s">
        <v>33</v>
      </c>
      <c r="C90" s="3" t="s">
        <v>17</v>
      </c>
      <c r="D90" s="5">
        <f>1089785.3+149189.7</f>
        <v>1238975</v>
      </c>
      <c r="E90" s="5">
        <f>1089785.3+149234.1</f>
        <v>1239019.4000000001</v>
      </c>
      <c r="F90" s="5">
        <f>1089785.3+149234.1</f>
        <v>1239019.4000000001</v>
      </c>
      <c r="H90" s="39"/>
      <c r="I90" s="49"/>
      <c r="J90" s="39"/>
      <c r="K90" s="39"/>
      <c r="L90" s="39"/>
      <c r="M90" s="39"/>
      <c r="N90" s="39"/>
      <c r="O90" s="39"/>
    </row>
    <row r="91" spans="2:15" s="6" customFormat="1" ht="126">
      <c r="B91" s="4" t="s">
        <v>34</v>
      </c>
      <c r="C91" s="3" t="s">
        <v>20</v>
      </c>
      <c r="D91" s="29">
        <f>93325.6-49849.5</f>
        <v>43476.100000000006</v>
      </c>
      <c r="E91" s="29">
        <f>93325.6-576.6</f>
        <v>92749</v>
      </c>
      <c r="F91" s="29">
        <f>93325.6-26662.3</f>
        <v>66663.3</v>
      </c>
      <c r="H91" s="39"/>
      <c r="I91" s="55"/>
      <c r="J91" s="39"/>
      <c r="K91" s="39"/>
      <c r="L91" s="39"/>
      <c r="M91" s="39"/>
      <c r="N91" s="39"/>
      <c r="O91" s="39"/>
    </row>
    <row r="92" spans="2:15" s="6" customFormat="1" ht="25.5" customHeight="1">
      <c r="B92" s="20" t="s">
        <v>35</v>
      </c>
      <c r="C92" s="21" t="s">
        <v>8</v>
      </c>
      <c r="D92" s="28">
        <f>D93+D95</f>
        <v>803479.9</v>
      </c>
      <c r="E92" s="28">
        <f>E93+E94+E95</f>
        <v>0</v>
      </c>
      <c r="F92" s="28">
        <f>F93+F94+F95</f>
        <v>0</v>
      </c>
      <c r="H92" s="39"/>
      <c r="I92" s="55"/>
      <c r="J92" s="39"/>
      <c r="K92" s="39"/>
      <c r="L92" s="39"/>
      <c r="M92" s="39"/>
      <c r="N92" s="39"/>
      <c r="O92" s="39"/>
    </row>
    <row r="93" spans="2:15" s="6" customFormat="1" ht="47.25">
      <c r="B93" s="4" t="s">
        <v>45</v>
      </c>
      <c r="C93" s="3" t="s">
        <v>140</v>
      </c>
      <c r="D93" s="5">
        <v>798000</v>
      </c>
      <c r="E93" s="5">
        <v>0</v>
      </c>
      <c r="F93" s="5">
        <v>0</v>
      </c>
      <c r="G93" s="59"/>
      <c r="H93" s="39"/>
      <c r="I93" s="49"/>
      <c r="J93" s="39"/>
      <c r="K93" s="39"/>
      <c r="L93" s="39"/>
      <c r="M93" s="39"/>
      <c r="N93" s="39"/>
      <c r="O93" s="39"/>
    </row>
    <row r="94" spans="2:15" s="6" customFormat="1" ht="94.5" hidden="1">
      <c r="B94" s="4" t="s">
        <v>57</v>
      </c>
      <c r="C94" s="3" t="s">
        <v>56</v>
      </c>
      <c r="D94" s="29">
        <v>0</v>
      </c>
      <c r="E94" s="29">
        <v>0</v>
      </c>
      <c r="F94" s="29">
        <v>0</v>
      </c>
      <c r="H94" s="39"/>
      <c r="I94" s="55"/>
      <c r="J94" s="39"/>
      <c r="K94" s="39"/>
      <c r="L94" s="39"/>
      <c r="M94" s="39"/>
      <c r="N94" s="39"/>
      <c r="O94" s="39"/>
    </row>
    <row r="95" spans="2:15" s="6" customFormat="1" ht="31.5">
      <c r="B95" s="4" t="s">
        <v>36</v>
      </c>
      <c r="C95" s="3" t="s">
        <v>9</v>
      </c>
      <c r="D95" s="5">
        <f>D96+D98+D112+D102</f>
        <v>5479.9</v>
      </c>
      <c r="E95" s="5">
        <f>E96+E98+E112</f>
        <v>0</v>
      </c>
      <c r="F95" s="5">
        <f>F96+F98+F112</f>
        <v>0</v>
      </c>
      <c r="H95" s="39"/>
      <c r="I95" s="49"/>
      <c r="J95" s="39"/>
      <c r="K95" s="39"/>
      <c r="L95" s="39"/>
      <c r="M95" s="39"/>
      <c r="N95" s="39"/>
      <c r="O95" s="39"/>
    </row>
    <row r="96" spans="2:7" ht="63" hidden="1">
      <c r="B96" s="10" t="s">
        <v>37</v>
      </c>
      <c r="C96" s="13" t="s">
        <v>18</v>
      </c>
      <c r="D96" s="29">
        <f>5000-5000</f>
        <v>0</v>
      </c>
      <c r="E96" s="29">
        <f>5000-5000</f>
        <v>0</v>
      </c>
      <c r="F96" s="29">
        <f>5000-5000</f>
        <v>0</v>
      </c>
      <c r="G96" s="59"/>
    </row>
    <row r="97" spans="2:8" ht="79.5" hidden="1">
      <c r="B97" s="10" t="s">
        <v>86</v>
      </c>
      <c r="C97" s="13" t="s">
        <v>125</v>
      </c>
      <c r="D97" s="29">
        <v>0</v>
      </c>
      <c r="E97" s="29">
        <v>0</v>
      </c>
      <c r="F97" s="29">
        <v>0</v>
      </c>
      <c r="H97" s="53" t="s">
        <v>118</v>
      </c>
    </row>
    <row r="98" spans="2:6" ht="69.75" customHeight="1" hidden="1">
      <c r="B98" s="10" t="s">
        <v>78</v>
      </c>
      <c r="C98" s="3" t="s">
        <v>79</v>
      </c>
      <c r="D98" s="29">
        <v>0</v>
      </c>
      <c r="E98" s="29">
        <v>0</v>
      </c>
      <c r="F98" s="29">
        <v>0</v>
      </c>
    </row>
    <row r="99" spans="2:6" ht="47.25" hidden="1">
      <c r="B99" s="10" t="s">
        <v>126</v>
      </c>
      <c r="C99" s="3" t="s">
        <v>127</v>
      </c>
      <c r="D99" s="29">
        <v>0</v>
      </c>
      <c r="E99" s="29">
        <v>0</v>
      </c>
      <c r="F99" s="29">
        <v>0</v>
      </c>
    </row>
    <row r="100" spans="2:6" ht="94.5" hidden="1">
      <c r="B100" s="10" t="s">
        <v>82</v>
      </c>
      <c r="C100" s="3" t="s">
        <v>83</v>
      </c>
      <c r="D100" s="29">
        <v>0</v>
      </c>
      <c r="E100" s="29">
        <v>0</v>
      </c>
      <c r="F100" s="29">
        <v>0</v>
      </c>
    </row>
    <row r="101" spans="2:6" ht="110.25" hidden="1">
      <c r="B101" s="51" t="s">
        <v>84</v>
      </c>
      <c r="C101" s="3" t="s">
        <v>85</v>
      </c>
      <c r="D101" s="29">
        <v>0</v>
      </c>
      <c r="E101" s="29">
        <v>0</v>
      </c>
      <c r="F101" s="29">
        <v>0</v>
      </c>
    </row>
    <row r="102" spans="2:6" ht="63">
      <c r="B102" s="10" t="s">
        <v>106</v>
      </c>
      <c r="C102" s="3" t="s">
        <v>107</v>
      </c>
      <c r="D102" s="29">
        <v>5049.9</v>
      </c>
      <c r="E102" s="29">
        <v>0</v>
      </c>
      <c r="F102" s="29">
        <v>0</v>
      </c>
    </row>
    <row r="103" spans="2:6" ht="78.75">
      <c r="B103" s="10" t="s">
        <v>203</v>
      </c>
      <c r="C103" s="3" t="s">
        <v>213</v>
      </c>
      <c r="D103" s="29">
        <v>688.9</v>
      </c>
      <c r="E103" s="29">
        <v>0</v>
      </c>
      <c r="F103" s="29">
        <v>0</v>
      </c>
    </row>
    <row r="104" spans="2:6" ht="94.5">
      <c r="B104" s="10" t="s">
        <v>204</v>
      </c>
      <c r="C104" s="3" t="s">
        <v>214</v>
      </c>
      <c r="D104" s="29">
        <v>469.8</v>
      </c>
      <c r="E104" s="29">
        <v>0</v>
      </c>
      <c r="F104" s="29">
        <v>0</v>
      </c>
    </row>
    <row r="105" spans="2:6" ht="110.25">
      <c r="B105" s="10" t="s">
        <v>205</v>
      </c>
      <c r="C105" s="3" t="s">
        <v>215</v>
      </c>
      <c r="D105" s="29">
        <v>404.1</v>
      </c>
      <c r="E105" s="29">
        <v>0</v>
      </c>
      <c r="F105" s="29">
        <v>0</v>
      </c>
    </row>
    <row r="106" spans="2:6" ht="94.5">
      <c r="B106" s="10" t="s">
        <v>206</v>
      </c>
      <c r="C106" s="3" t="s">
        <v>216</v>
      </c>
      <c r="D106" s="29">
        <v>511.3</v>
      </c>
      <c r="E106" s="29">
        <v>0</v>
      </c>
      <c r="F106" s="29">
        <v>0</v>
      </c>
    </row>
    <row r="107" spans="2:6" ht="110.25">
      <c r="B107" s="10" t="s">
        <v>207</v>
      </c>
      <c r="C107" s="3" t="s">
        <v>217</v>
      </c>
      <c r="D107" s="29">
        <v>680.4</v>
      </c>
      <c r="E107" s="29">
        <v>0</v>
      </c>
      <c r="F107" s="29">
        <v>0</v>
      </c>
    </row>
    <row r="108" spans="2:6" ht="94.5">
      <c r="B108" s="10" t="s">
        <v>208</v>
      </c>
      <c r="C108" s="3" t="s">
        <v>218</v>
      </c>
      <c r="D108" s="29">
        <v>650</v>
      </c>
      <c r="E108" s="29">
        <v>0</v>
      </c>
      <c r="F108" s="29">
        <v>0</v>
      </c>
    </row>
    <row r="109" spans="2:6" ht="78.75">
      <c r="B109" s="10" t="s">
        <v>209</v>
      </c>
      <c r="C109" s="3" t="s">
        <v>202</v>
      </c>
      <c r="D109" s="29">
        <v>650</v>
      </c>
      <c r="E109" s="29">
        <v>0</v>
      </c>
      <c r="F109" s="29">
        <v>0</v>
      </c>
    </row>
    <row r="110" spans="2:6" ht="78.75">
      <c r="B110" s="10" t="s">
        <v>210</v>
      </c>
      <c r="C110" s="3" t="s">
        <v>219</v>
      </c>
      <c r="D110" s="29">
        <v>500</v>
      </c>
      <c r="E110" s="29">
        <v>0</v>
      </c>
      <c r="F110" s="29">
        <v>0</v>
      </c>
    </row>
    <row r="111" spans="2:6" ht="94.5">
      <c r="B111" s="10" t="s">
        <v>211</v>
      </c>
      <c r="C111" s="3" t="s">
        <v>220</v>
      </c>
      <c r="D111" s="29">
        <v>495.4</v>
      </c>
      <c r="E111" s="29">
        <v>0</v>
      </c>
      <c r="F111" s="29">
        <v>0</v>
      </c>
    </row>
    <row r="112" spans="2:6" ht="63">
      <c r="B112" s="10" t="s">
        <v>74</v>
      </c>
      <c r="C112" s="13" t="s">
        <v>75</v>
      </c>
      <c r="D112" s="29">
        <f>D113+D114+D115+D116+D117+D118+D119+D120+D121+D122+D123</f>
        <v>430</v>
      </c>
      <c r="E112" s="29">
        <f>E113+E114+E115</f>
        <v>0</v>
      </c>
      <c r="F112" s="29">
        <f>F113+F114+F115</f>
        <v>0</v>
      </c>
    </row>
    <row r="113" spans="2:6" ht="94.5">
      <c r="B113" s="10" t="s">
        <v>165</v>
      </c>
      <c r="C113" s="62" t="s">
        <v>189</v>
      </c>
      <c r="D113" s="29">
        <v>30</v>
      </c>
      <c r="E113" s="29">
        <v>0</v>
      </c>
      <c r="F113" s="29">
        <v>0</v>
      </c>
    </row>
    <row r="114" spans="2:6" ht="110.25">
      <c r="B114" s="10" t="s">
        <v>166</v>
      </c>
      <c r="C114" s="13" t="s">
        <v>190</v>
      </c>
      <c r="D114" s="29">
        <v>50</v>
      </c>
      <c r="E114" s="29">
        <v>0</v>
      </c>
      <c r="F114" s="29">
        <v>0</v>
      </c>
    </row>
    <row r="115" spans="2:6" ht="110.25">
      <c r="B115" s="10" t="s">
        <v>167</v>
      </c>
      <c r="C115" s="13" t="s">
        <v>191</v>
      </c>
      <c r="D115" s="29">
        <v>30</v>
      </c>
      <c r="E115" s="29">
        <v>0</v>
      </c>
      <c r="F115" s="29">
        <v>0</v>
      </c>
    </row>
    <row r="116" spans="2:6" ht="94.5">
      <c r="B116" s="10" t="s">
        <v>168</v>
      </c>
      <c r="C116" s="13" t="s">
        <v>192</v>
      </c>
      <c r="D116" s="29">
        <v>40</v>
      </c>
      <c r="E116" s="29">
        <v>0</v>
      </c>
      <c r="F116" s="29">
        <v>0</v>
      </c>
    </row>
    <row r="117" spans="2:6" ht="94.5">
      <c r="B117" s="10" t="s">
        <v>169</v>
      </c>
      <c r="C117" s="13" t="s">
        <v>193</v>
      </c>
      <c r="D117" s="29">
        <v>50</v>
      </c>
      <c r="E117" s="29">
        <v>0</v>
      </c>
      <c r="F117" s="29">
        <v>0</v>
      </c>
    </row>
    <row r="118" spans="2:6" ht="126">
      <c r="B118" s="10" t="s">
        <v>170</v>
      </c>
      <c r="C118" s="13" t="s">
        <v>195</v>
      </c>
      <c r="D118" s="29">
        <v>30</v>
      </c>
      <c r="E118" s="29">
        <v>0</v>
      </c>
      <c r="F118" s="29">
        <v>0</v>
      </c>
    </row>
    <row r="119" spans="2:6" ht="126">
      <c r="B119" s="10" t="s">
        <v>171</v>
      </c>
      <c r="C119" s="13" t="s">
        <v>196</v>
      </c>
      <c r="D119" s="29">
        <v>30</v>
      </c>
      <c r="E119" s="29">
        <v>0</v>
      </c>
      <c r="F119" s="29">
        <v>0</v>
      </c>
    </row>
    <row r="120" spans="2:6" ht="110.25">
      <c r="B120" s="10" t="s">
        <v>172</v>
      </c>
      <c r="C120" s="13" t="s">
        <v>197</v>
      </c>
      <c r="D120" s="29">
        <v>40</v>
      </c>
      <c r="E120" s="29">
        <v>0</v>
      </c>
      <c r="F120" s="29">
        <v>0</v>
      </c>
    </row>
    <row r="121" spans="2:6" ht="78.75">
      <c r="B121" s="10" t="s">
        <v>173</v>
      </c>
      <c r="C121" s="13" t="s">
        <v>194</v>
      </c>
      <c r="D121" s="29">
        <v>30</v>
      </c>
      <c r="E121" s="29">
        <v>0</v>
      </c>
      <c r="F121" s="29">
        <v>0</v>
      </c>
    </row>
    <row r="122" spans="2:6" ht="94.5">
      <c r="B122" s="10" t="s">
        <v>174</v>
      </c>
      <c r="C122" s="13" t="s">
        <v>198</v>
      </c>
      <c r="D122" s="29">
        <v>20</v>
      </c>
      <c r="E122" s="29">
        <v>0</v>
      </c>
      <c r="F122" s="29">
        <v>0</v>
      </c>
    </row>
    <row r="123" spans="2:7" ht="111">
      <c r="B123" s="10" t="s">
        <v>175</v>
      </c>
      <c r="C123" s="13" t="s">
        <v>199</v>
      </c>
      <c r="D123" s="29">
        <v>80</v>
      </c>
      <c r="E123" s="29">
        <v>0</v>
      </c>
      <c r="F123" s="29">
        <v>0</v>
      </c>
      <c r="G123" s="63" t="s">
        <v>129</v>
      </c>
    </row>
  </sheetData>
  <sheetProtection/>
  <mergeCells count="12">
    <mergeCell ref="H29:K29"/>
    <mergeCell ref="C10:F10"/>
    <mergeCell ref="B12:F12"/>
    <mergeCell ref="B13:D13"/>
    <mergeCell ref="B15:B17"/>
    <mergeCell ref="C15:C17"/>
    <mergeCell ref="D15:F16"/>
    <mergeCell ref="C4:F4"/>
    <mergeCell ref="C5:F5"/>
    <mergeCell ref="C6:F6"/>
    <mergeCell ref="C8:F8"/>
    <mergeCell ref="C9:F9"/>
  </mergeCells>
  <printOptions/>
  <pageMargins left="0.5905511811023623" right="0.33" top="0.57" bottom="0.49" header="0" footer="0.47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obitockay</dc:creator>
  <cp:keywords/>
  <dc:description/>
  <cp:lastModifiedBy>fin_obitockaya</cp:lastModifiedBy>
  <cp:lastPrinted>2024-04-11T10:58:00Z</cp:lastPrinted>
  <dcterms:created xsi:type="dcterms:W3CDTF">2011-10-26T07:55:32Z</dcterms:created>
  <dcterms:modified xsi:type="dcterms:W3CDTF">2024-04-12T07:23:08Z</dcterms:modified>
  <cp:category/>
  <cp:version/>
  <cp:contentType/>
  <cp:contentStatus/>
</cp:coreProperties>
</file>